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Головна" sheetId="1" r:id="rId1"/>
    <sheet name="Silestone" sheetId="2" r:id="rId2"/>
    <sheet name="Мийки Silestone" sheetId="3" r:id="rId3"/>
    <sheet name="Плитка Silestone" sheetId="4" r:id="rId4"/>
    <sheet name="Контакти" sheetId="5" r:id="rId5"/>
  </sheets>
  <externalReferences>
    <externalReference r:id="rId8"/>
  </externalReferences>
  <definedNames>
    <definedName name="_xlnm.Print_Area" localSheetId="0">'Головна'!$A$1:$B$135</definedName>
    <definedName name="_xlnm.Print_Area" localSheetId="4">'Контакти'!$A$1:$D$37</definedName>
    <definedName name="_xlnm.Print_Area" localSheetId="3">'Плитка Silestone'!$A$1:$G$46</definedName>
  </definedNames>
  <calcPr fullCalcOnLoad="1" refMode="R1C1"/>
</workbook>
</file>

<file path=xl/sharedStrings.xml><?xml version="1.0" encoding="utf-8"?>
<sst xmlns="http://schemas.openxmlformats.org/spreadsheetml/2006/main" count="624" uniqueCount="337">
  <si>
    <t>20 мм</t>
  </si>
  <si>
    <t>75 кг</t>
  </si>
  <si>
    <t>Карта</t>
  </si>
  <si>
    <t>Полтава</t>
  </si>
  <si>
    <t>Херсон</t>
  </si>
  <si>
    <t>курс</t>
  </si>
  <si>
    <t>Ужгород</t>
  </si>
  <si>
    <t>30x30x1,2      60x30x1,2    60x40x1,2</t>
  </si>
  <si>
    <t>40x40x1,2      60x60x1,2</t>
  </si>
  <si>
    <t>30x30x2,0      60x30x2,0     60x40x2,0</t>
  </si>
  <si>
    <t>40x40x2,0      60x60x2,0</t>
  </si>
  <si>
    <t>30x30x1,2</t>
  </si>
  <si>
    <t>40x40x1,2</t>
  </si>
  <si>
    <t>60x30x1,2</t>
  </si>
  <si>
    <t>60x40x1,2</t>
  </si>
  <si>
    <t>60x60x1,2</t>
  </si>
  <si>
    <t>факс: 0 (44) 201 15 49, 48</t>
  </si>
  <si>
    <t>Житомир</t>
  </si>
  <si>
    <t>Молдова</t>
  </si>
  <si>
    <t xml:space="preserve">tel: + / 373-22 / 99 95 15 </t>
  </si>
  <si>
    <t>tel./fax + / 231/81 0 16</t>
  </si>
  <si>
    <t>Комрат</t>
  </si>
  <si>
    <t>tel./fax + / 298/81 0 53</t>
  </si>
  <si>
    <t>Модель</t>
  </si>
  <si>
    <t>One</t>
  </si>
  <si>
    <t>Due Small</t>
  </si>
  <si>
    <t xml:space="preserve">DUE Big </t>
  </si>
  <si>
    <t>DUE XL</t>
  </si>
  <si>
    <t>542*442*175</t>
  </si>
  <si>
    <t>400*370*175</t>
  </si>
  <si>
    <t>540*400*175</t>
  </si>
  <si>
    <t>670*435*230</t>
  </si>
  <si>
    <t>Aluminio Nube</t>
  </si>
  <si>
    <t>Arden Blue</t>
  </si>
  <si>
    <t>Blanco Capri</t>
  </si>
  <si>
    <t>Blanco Norte</t>
  </si>
  <si>
    <t>Cemento Spa</t>
  </si>
  <si>
    <t>Coral Clay</t>
  </si>
  <si>
    <t>Gris Expo</t>
  </si>
  <si>
    <t>Marengo</t>
  </si>
  <si>
    <t>Negro Tebas</t>
  </si>
  <si>
    <t>Niebla</t>
  </si>
  <si>
    <t>Noka</t>
  </si>
  <si>
    <t>White Storm</t>
  </si>
  <si>
    <t>Amazon</t>
  </si>
  <si>
    <t>Blanco Maple</t>
  </si>
  <si>
    <t>Blanco Stellar</t>
  </si>
  <si>
    <t>Haiku</t>
  </si>
  <si>
    <t>Kensho</t>
  </si>
  <si>
    <t>Rosso Monza</t>
  </si>
  <si>
    <t>Tigris Sand</t>
  </si>
  <si>
    <t>Unsui</t>
  </si>
  <si>
    <t>Yukon</t>
  </si>
  <si>
    <t>Blanco Zeus</t>
  </si>
  <si>
    <t>Carbono</t>
  </si>
  <si>
    <t>Helix</t>
  </si>
  <si>
    <t>Lagoon</t>
  </si>
  <si>
    <t>Lyra</t>
  </si>
  <si>
    <t>Merope</t>
  </si>
  <si>
    <t>Pulsar</t>
  </si>
  <si>
    <t>Vortium</t>
  </si>
  <si>
    <t>White Platinum</t>
  </si>
  <si>
    <t>перелив</t>
  </si>
  <si>
    <t>на головну</t>
  </si>
  <si>
    <t>Місто</t>
  </si>
  <si>
    <t>Адреса</t>
  </si>
  <si>
    <t>Телефони</t>
  </si>
  <si>
    <t>Київ</t>
  </si>
  <si>
    <t>вул. Межигірська, 82-А, корп. Б</t>
  </si>
  <si>
    <t>0 (44) 201 15 40</t>
  </si>
  <si>
    <t>Вінниця</t>
  </si>
  <si>
    <t>вул. Пирогова, 131 А</t>
  </si>
  <si>
    <t>0 (432) 57 92 29</t>
  </si>
  <si>
    <t>Дніпро</t>
  </si>
  <si>
    <t>вул. Князя Ярослава Мудрого, 68, оф.217</t>
  </si>
  <si>
    <t>0 (56)797 62 26</t>
  </si>
  <si>
    <t>0 (412) 44-62-60</t>
  </si>
  <si>
    <t>Запоріжжя</t>
  </si>
  <si>
    <t>вул. Трегубенко, 2</t>
  </si>
  <si>
    <t>0 (61) 701 32 30</t>
  </si>
  <si>
    <t>Івано-Франківськ</t>
  </si>
  <si>
    <t>вул. Крайківського, 1-Б, оф.104</t>
  </si>
  <si>
    <t>0 (342) 54 25 52</t>
  </si>
  <si>
    <t>Кропивницький</t>
  </si>
  <si>
    <t>вул. Маланюка, 21-А</t>
  </si>
  <si>
    <t>0 (522) 27 29 90</t>
  </si>
  <si>
    <t>Кривий Ріг</t>
  </si>
  <si>
    <t>вул. Соборності, 10</t>
  </si>
  <si>
    <t>0 (564) 43 50 53</t>
  </si>
  <si>
    <t>Луцьк</t>
  </si>
  <si>
    <t>вул. Рівненська, 76-А</t>
  </si>
  <si>
    <t>0 (332) 20 02 16</t>
  </si>
  <si>
    <t>Львів</t>
  </si>
  <si>
    <t>0 (32) 298 44 98</t>
  </si>
  <si>
    <t>Миколаїв</t>
  </si>
  <si>
    <t>вул. Велика Морська, 15/2</t>
  </si>
  <si>
    <t>0 (512) 59 30 25</t>
  </si>
  <si>
    <t>Одеса</t>
  </si>
  <si>
    <t>вул. Комітетська, 14-А, оф.1</t>
  </si>
  <si>
    <t>0 (48) 735 81 81</t>
  </si>
  <si>
    <t>вул. Половка, 70</t>
  </si>
  <si>
    <t>0 (532) 65 24 40</t>
  </si>
  <si>
    <t>Рівне</t>
  </si>
  <si>
    <t>вул. Біла, 83</t>
  </si>
  <si>
    <t>0 (362) 40 03 70</t>
  </si>
  <si>
    <t>вул. Берчені, 86</t>
  </si>
  <si>
    <t>0 (312) 44 10 05</t>
  </si>
  <si>
    <t>Харків</t>
  </si>
  <si>
    <t>просп. Московський, 91</t>
  </si>
  <si>
    <t>0 (57) 750 63 68</t>
  </si>
  <si>
    <t>вул. Нафтовиків, 2-А</t>
  </si>
  <si>
    <t>0 (552) 39 08 30</t>
  </si>
  <si>
    <t>Хмельницький</t>
  </si>
  <si>
    <t>вул. Водопровідна, 42/1</t>
  </si>
  <si>
    <t>0 (382) 70 58 20</t>
  </si>
  <si>
    <t>Черкаси</t>
  </si>
  <si>
    <t>0 (472) 38 40 07</t>
  </si>
  <si>
    <t>Чернігів</t>
  </si>
  <si>
    <t>вул. Олександра Молодчого, 3</t>
  </si>
  <si>
    <t>0 (462) 92 20 03</t>
  </si>
  <si>
    <t>Чернівці</t>
  </si>
  <si>
    <t>вул. Гагаріна, 22</t>
  </si>
  <si>
    <t>0 (372) 90 06 09</t>
  </si>
  <si>
    <t>Тернопіль</t>
  </si>
  <si>
    <t xml:space="preserve">вул. Білецька, 1-А </t>
  </si>
  <si>
    <t>0 (352) 42 54 38</t>
  </si>
  <si>
    <t>Кишинів</t>
  </si>
  <si>
    <t>вул. Заводська, 64</t>
  </si>
  <si>
    <t>Бєльці</t>
  </si>
  <si>
    <t>вул. Київська, 116-А</t>
  </si>
  <si>
    <t>вул. Третьякова, 17В</t>
  </si>
  <si>
    <t>Грузія</t>
  </si>
  <si>
    <t>Тбілісі</t>
  </si>
  <si>
    <t>вул. Чантладзе, 3-А</t>
  </si>
  <si>
    <t>+995 (32) 224 20 40 (4007)</t>
  </si>
  <si>
    <t>Батумі</t>
  </si>
  <si>
    <t>вул. Сухумі, 3</t>
  </si>
  <si>
    <t>+995 (32) 224 20 40 (4015)</t>
  </si>
  <si>
    <t>Кутаїсі</t>
  </si>
  <si>
    <t>вул. Гугунава, 20</t>
  </si>
  <si>
    <t>+995 (32) 224 20 40 (4010)</t>
  </si>
  <si>
    <t>ЗМІСТ</t>
  </si>
  <si>
    <t>кварцовий камень Silestone</t>
  </si>
  <si>
    <t>кварцова плитка Silestone</t>
  </si>
  <si>
    <t>кварцові мийки Silestone</t>
  </si>
  <si>
    <t>Ціни вказані за м2 у гривнях з урахуванням ПДВ</t>
  </si>
  <si>
    <t>(Виробник — компанія Cosentino, Іспанія)</t>
  </si>
  <si>
    <t>Мийки SILESTONE®</t>
  </si>
  <si>
    <t>Розмір</t>
  </si>
  <si>
    <t>Колір</t>
  </si>
  <si>
    <t>дренажний вентиль</t>
  </si>
  <si>
    <t>Кварцова плитка SILESTONE®</t>
  </si>
  <si>
    <t>Роздрібні ціни на  плитку ( грн/м²)  SILESTONE® у глянцевій текстурі поверхні (polished)</t>
  </si>
  <si>
    <t>Дивіться види та характеристики кварцового каменю Silestone на сайті</t>
  </si>
  <si>
    <t>Україна</t>
  </si>
  <si>
    <t>0 (44) 201 15 40
відділ продажів</t>
  </si>
  <si>
    <t>Мапа проїзду</t>
  </si>
  <si>
    <t xml:space="preserve">пр. Повітрофлотський, 64 </t>
  </si>
  <si>
    <t>вул. Народницька, 7</t>
  </si>
  <si>
    <t>вул. Промислова, 60</t>
  </si>
  <si>
    <t>просп. Хіміків, 3</t>
  </si>
  <si>
    <t>на главную</t>
  </si>
  <si>
    <t>12мм</t>
  </si>
  <si>
    <t>30кг</t>
  </si>
  <si>
    <t>20мм</t>
  </si>
  <si>
    <t>50кг</t>
  </si>
  <si>
    <t>30мм</t>
  </si>
  <si>
    <t>вага кв.м в товщині:</t>
  </si>
  <si>
    <r>
      <t>Ціни вказані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грн з НДС</t>
    </r>
  </si>
  <si>
    <t>Група</t>
  </si>
  <si>
    <t>Поверхня</t>
  </si>
  <si>
    <r>
      <t>Вартість ГРН/м2</t>
    </r>
    <r>
      <rPr>
        <b/>
        <sz val="10"/>
        <color indexed="10"/>
        <rFont val="Arial Cyr"/>
        <family val="0"/>
      </rPr>
      <t xml:space="preserve"> (лише глянець)</t>
    </r>
  </si>
  <si>
    <t>глянець</t>
  </si>
  <si>
    <t xml:space="preserve">мат </t>
  </si>
  <si>
    <t>вулкано</t>
  </si>
  <si>
    <t>бетон</t>
  </si>
  <si>
    <t>12 мм</t>
  </si>
  <si>
    <t>30 мм</t>
  </si>
  <si>
    <t>Blanco City</t>
  </si>
  <si>
    <t>N</t>
  </si>
  <si>
    <t>J</t>
  </si>
  <si>
    <t>Noka *</t>
  </si>
  <si>
    <t>Rougui *</t>
  </si>
  <si>
    <t>Blanco Maple 14</t>
  </si>
  <si>
    <t>Blanco Norte 14</t>
  </si>
  <si>
    <t>Ironbark</t>
  </si>
  <si>
    <r>
      <t xml:space="preserve">Miami White 17              </t>
    </r>
    <r>
      <rPr>
        <b/>
        <sz val="10"/>
        <color indexed="10"/>
        <rFont val="Arial Cyr"/>
        <family val="0"/>
      </rPr>
      <t>заказ</t>
    </r>
  </si>
  <si>
    <t>Negro Tebas 18</t>
  </si>
  <si>
    <r>
      <t xml:space="preserve">Niebla                                   </t>
    </r>
    <r>
      <rPr>
        <b/>
        <sz val="10"/>
        <color indexed="10"/>
        <rFont val="Arial Cyr"/>
        <family val="0"/>
      </rPr>
      <t>!</t>
    </r>
  </si>
  <si>
    <r>
      <t xml:space="preserve">Nymbus *          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</si>
  <si>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Royal Reef   </t>
    </r>
    <r>
      <rPr>
        <b/>
        <sz val="10"/>
        <color indexed="10"/>
        <rFont val="Arial Cyr"/>
        <family val="0"/>
      </rPr>
      <t xml:space="preserve">                 заказ</t>
    </r>
  </si>
  <si>
    <r>
      <t xml:space="preserve">Alpina White 08                    </t>
    </r>
    <r>
      <rPr>
        <b/>
        <sz val="10"/>
        <color indexed="10"/>
        <rFont val="Arial Cyr"/>
        <family val="0"/>
      </rPr>
      <t xml:space="preserve"> !</t>
    </r>
  </si>
  <si>
    <t>7320 **</t>
  </si>
  <si>
    <r>
      <t xml:space="preserve">Altair 15 *        </t>
    </r>
    <r>
      <rPr>
        <b/>
        <sz val="10"/>
        <color indexed="10"/>
        <rFont val="Arial Cyr"/>
        <family val="0"/>
      </rPr>
      <t xml:space="preserve">              заказ</t>
    </r>
  </si>
  <si>
    <r>
      <t xml:space="preserve">Aluminio Nube *             </t>
    </r>
    <r>
      <rPr>
        <b/>
        <sz val="10"/>
        <color indexed="10"/>
        <rFont val="Arial Cyr"/>
        <family val="0"/>
      </rPr>
      <t>заказ</t>
    </r>
  </si>
  <si>
    <t>6710 **</t>
  </si>
  <si>
    <r>
      <t xml:space="preserve">Azul Ugarit 12               </t>
    </r>
    <r>
      <rPr>
        <b/>
        <sz val="10"/>
        <color indexed="10"/>
        <rFont val="Arial Cyr"/>
        <family val="0"/>
      </rPr>
      <t xml:space="preserve"> заказ</t>
    </r>
  </si>
  <si>
    <t>Bianco Rivers</t>
  </si>
  <si>
    <t>Blanco Stellar 13</t>
  </si>
  <si>
    <r>
      <t xml:space="preserve">Cygnus 15 *                         </t>
    </r>
    <r>
      <rPr>
        <b/>
        <sz val="10"/>
        <color indexed="10"/>
        <rFont val="Arial Cyr"/>
        <family val="0"/>
      </rPr>
      <t xml:space="preserve"> !</t>
    </r>
  </si>
  <si>
    <r>
      <t>Desert Silver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заказ</t>
    </r>
  </si>
  <si>
    <r>
      <t xml:space="preserve">Forest Snow  </t>
    </r>
    <r>
      <rPr>
        <b/>
        <sz val="10"/>
        <color indexed="10"/>
        <rFont val="Arial Cyr"/>
        <family val="0"/>
      </rPr>
      <t xml:space="preserve">               заказ</t>
    </r>
  </si>
  <si>
    <r>
      <t xml:space="preserve">Kona Beige                          </t>
    </r>
    <r>
      <rPr>
        <b/>
        <sz val="10"/>
        <color indexed="10"/>
        <rFont val="Arial Cyr"/>
        <family val="0"/>
      </rPr>
      <t xml:space="preserve"> !</t>
    </r>
  </si>
  <si>
    <r>
      <t>Mountain Mist 12</t>
    </r>
    <r>
      <rPr>
        <b/>
        <sz val="10"/>
        <color indexed="10"/>
        <rFont val="Arial Cyr"/>
        <family val="0"/>
      </rPr>
      <t xml:space="preserve">           заказ</t>
    </r>
  </si>
  <si>
    <t>Negro Stellar</t>
  </si>
  <si>
    <r>
      <t xml:space="preserve">White Arabesque           </t>
    </r>
    <r>
      <rPr>
        <b/>
        <sz val="10"/>
        <color indexed="10"/>
        <rFont val="Arial Cyr"/>
        <family val="0"/>
      </rPr>
      <t>заказ</t>
    </r>
  </si>
  <si>
    <t>White Storm 14</t>
  </si>
  <si>
    <r>
      <t xml:space="preserve">Bamboo 08                            </t>
    </r>
    <r>
      <rPr>
        <b/>
        <sz val="10"/>
        <color indexed="10"/>
        <rFont val="Arial Cyr"/>
        <family val="0"/>
      </rPr>
      <t xml:space="preserve"> !</t>
    </r>
  </si>
  <si>
    <t>BlancoZeus</t>
  </si>
  <si>
    <t>Charcoal Soapstone</t>
  </si>
  <si>
    <t>Copper Mist</t>
  </si>
  <si>
    <r>
      <t xml:space="preserve">Doradus 13                          </t>
    </r>
    <r>
      <rPr>
        <b/>
        <sz val="10"/>
        <color indexed="10"/>
        <rFont val="Arial Cyr"/>
        <family val="0"/>
      </rPr>
      <t xml:space="preserve">   !</t>
    </r>
  </si>
  <si>
    <r>
      <t xml:space="preserve">Helix                                     </t>
    </r>
    <r>
      <rPr>
        <b/>
        <sz val="10"/>
        <color indexed="10"/>
        <rFont val="Arial Cyr"/>
        <family val="0"/>
      </rPr>
      <t xml:space="preserve"> !</t>
    </r>
  </si>
  <si>
    <t>Iconic Black</t>
  </si>
  <si>
    <t>Lagoon *</t>
  </si>
  <si>
    <r>
      <t xml:space="preserve">Lusso                           </t>
    </r>
    <r>
      <rPr>
        <b/>
        <sz val="10"/>
        <color indexed="10"/>
        <rFont val="Arial Cyr"/>
        <family val="0"/>
      </rPr>
      <t xml:space="preserve"> заказ</t>
    </r>
  </si>
  <si>
    <t>Lyra *</t>
  </si>
  <si>
    <t>Merope *</t>
  </si>
  <si>
    <r>
      <t xml:space="preserve">Pearl Jasmine                </t>
    </r>
    <r>
      <rPr>
        <b/>
        <sz val="10"/>
        <color indexed="10"/>
        <rFont val="Arial Cyr"/>
        <family val="0"/>
      </rPr>
      <t>заказ</t>
    </r>
  </si>
  <si>
    <r>
      <t xml:space="preserve">Pulsar  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</si>
  <si>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Rosso Monza                       </t>
    </r>
    <r>
      <rPr>
        <b/>
        <sz val="10"/>
        <color indexed="10"/>
        <rFont val="Arial Cyr"/>
        <family val="0"/>
      </rPr>
      <t xml:space="preserve"> !</t>
    </r>
  </si>
  <si>
    <r>
      <t xml:space="preserve">Snow Ibiza                           </t>
    </r>
    <r>
      <rPr>
        <b/>
        <sz val="10"/>
        <color indexed="10"/>
        <rFont val="Arial Cyr"/>
        <family val="0"/>
      </rPr>
      <t xml:space="preserve"> !</t>
    </r>
  </si>
  <si>
    <r>
      <t xml:space="preserve">Stellar Grey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</si>
  <si>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Unsui                                 </t>
    </r>
    <r>
      <rPr>
        <b/>
        <sz val="10"/>
        <color indexed="10"/>
        <rFont val="Arial Cyr"/>
        <family val="0"/>
      </rPr>
      <t xml:space="preserve">   !</t>
    </r>
  </si>
  <si>
    <r>
      <t xml:space="preserve">Ariel                             </t>
    </r>
    <r>
      <rPr>
        <b/>
        <sz val="10"/>
        <color indexed="10"/>
        <rFont val="Arial Cyr"/>
        <family val="0"/>
      </rPr>
      <t xml:space="preserve"> заказ</t>
    </r>
  </si>
  <si>
    <t>Blanco Orion *</t>
  </si>
  <si>
    <r>
      <t xml:space="preserve">Brooklyn </t>
    </r>
    <r>
      <rPr>
        <b/>
        <sz val="10"/>
        <color indexed="12"/>
        <rFont val="Arial Cyr"/>
        <family val="0"/>
      </rPr>
      <t xml:space="preserve">new  </t>
    </r>
    <r>
      <rPr>
        <b/>
        <sz val="10"/>
        <color indexed="10"/>
        <rFont val="Arial Cyr"/>
        <family val="0"/>
      </rPr>
      <t xml:space="preserve">              заказ</t>
    </r>
  </si>
  <si>
    <r>
      <t xml:space="preserve">Calypso                              </t>
    </r>
    <r>
      <rPr>
        <b/>
        <sz val="10"/>
        <color indexed="10"/>
        <rFont val="Arial Cyr"/>
        <family val="0"/>
      </rPr>
      <t xml:space="preserve">   !  </t>
    </r>
  </si>
  <si>
    <r>
      <t xml:space="preserve">Eternal Emperador </t>
    </r>
    <r>
      <rPr>
        <b/>
        <sz val="10"/>
        <color indexed="12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</si>
  <si>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Eternal Marfil </t>
    </r>
    <r>
      <rPr>
        <b/>
        <sz val="10"/>
        <color indexed="12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      заказ</t>
    </r>
  </si>
  <si>
    <t>Eternal Marquina</t>
  </si>
  <si>
    <t>Eternal Serena</t>
  </si>
  <si>
    <t>Eternal Statuario</t>
  </si>
  <si>
    <r>
      <t xml:space="preserve">Iconic White *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</si>
  <si>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Kimbler Mist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</si>
  <si>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Luna 14       </t>
    </r>
    <r>
      <rPr>
        <b/>
        <sz val="10"/>
        <color indexed="10"/>
        <rFont val="Arial Cyr"/>
        <family val="0"/>
      </rPr>
      <t xml:space="preserve">            </t>
    </r>
    <r>
      <rPr>
        <sz val="10"/>
        <rFont val="Arial Cyr"/>
        <family val="2"/>
      </rPr>
      <t xml:space="preserve">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</si>
  <si>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Ocean Jasper          </t>
    </r>
    <r>
      <rPr>
        <b/>
        <sz val="10"/>
        <color indexed="10"/>
        <rFont val="Arial Cyr"/>
        <family val="0"/>
      </rPr>
      <t xml:space="preserve">      заказ</t>
    </r>
  </si>
  <si>
    <r>
      <t xml:space="preserve">Ocean Storm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</si>
  <si>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Pacifica                        </t>
    </r>
    <r>
      <rPr>
        <b/>
        <sz val="10"/>
        <color indexed="10"/>
        <rFont val="Arial Cyr"/>
        <family val="0"/>
      </rPr>
      <t xml:space="preserve"> заказ</t>
    </r>
  </si>
  <si>
    <r>
      <t xml:space="preserve">Pietra        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</si>
  <si>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Quasar      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</si>
  <si>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Sienna Ridge 12            </t>
    </r>
    <r>
      <rPr>
        <b/>
        <sz val="10"/>
        <color indexed="10"/>
        <rFont val="Arial Cyr"/>
        <family val="0"/>
      </rPr>
      <t xml:space="preserve"> заказ   </t>
    </r>
  </si>
  <si>
    <r>
      <t>Silver Lake</t>
    </r>
    <r>
      <rPr>
        <sz val="10"/>
        <color indexed="12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new </t>
    </r>
    <r>
      <rPr>
        <b/>
        <sz val="10"/>
        <color indexed="10"/>
        <rFont val="Arial Cyr"/>
        <family val="0"/>
      </rPr>
      <t xml:space="preserve">            заказ</t>
    </r>
  </si>
  <si>
    <r>
      <t xml:space="preserve">Vortium        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</si>
  <si>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Bianco Calacatta </t>
    </r>
    <r>
      <rPr>
        <b/>
        <sz val="10"/>
        <color indexed="12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 заказ</t>
    </r>
  </si>
  <si>
    <r>
      <t xml:space="preserve">Carbono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</si>
  <si>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 xml:space="preserve">Chrome                               </t>
    </r>
    <r>
      <rPr>
        <b/>
        <sz val="10"/>
        <color indexed="10"/>
        <rFont val="Arial Cyr"/>
        <family val="0"/>
      </rPr>
      <t xml:space="preserve">  !</t>
    </r>
  </si>
  <si>
    <r>
      <t>Classic Calacatta</t>
    </r>
    <r>
      <rPr>
        <sz val="10"/>
        <color indexed="12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</t>
    </r>
    <r>
      <rPr>
        <b/>
        <sz val="10"/>
        <color indexed="10"/>
        <rFont val="Arial Cyr"/>
        <family val="0"/>
      </rPr>
      <t xml:space="preserve">   заказ</t>
    </r>
  </si>
  <si>
    <t>Eternal Calacatta Gold</t>
  </si>
  <si>
    <r>
      <t xml:space="preserve">Iron Ore                      </t>
    </r>
    <r>
      <rPr>
        <b/>
        <sz val="10"/>
        <color indexed="10"/>
        <rFont val="Arial Cyr"/>
        <family val="0"/>
      </rPr>
      <t xml:space="preserve">  заказ</t>
    </r>
  </si>
  <si>
    <r>
      <t xml:space="preserve">Riverbed          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</si>
  <si>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White Diamond          </t>
    </r>
    <r>
      <rPr>
        <b/>
        <sz val="10"/>
        <color indexed="10"/>
        <rFont val="Arial Cyr"/>
        <family val="0"/>
      </rPr>
      <t xml:space="preserve">   заказ</t>
    </r>
  </si>
  <si>
    <r>
      <t xml:space="preserve">White Platinum                      </t>
    </r>
    <r>
      <rPr>
        <b/>
        <sz val="10"/>
        <color indexed="10"/>
        <rFont val="Arial Cyr"/>
        <family val="0"/>
      </rPr>
      <t xml:space="preserve"> !</t>
    </r>
  </si>
  <si>
    <t>ВАЖЛИВО!!</t>
  </si>
  <si>
    <t>Для поверхонь Мат і Вулкано вартість наступна:</t>
  </si>
  <si>
    <t>група 1, 2, 3,4 -  + 20% до вартості м2 глянцевої поверхні</t>
  </si>
  <si>
    <t>група 5,6 -  + 15% до вартості м2 глянцевої поверхні</t>
  </si>
  <si>
    <t>Обозначення:</t>
  </si>
  <si>
    <t>* - необхідно уточнювати доступний формат слябу</t>
  </si>
  <si>
    <r>
      <t>заказ</t>
    </r>
    <r>
      <rPr>
        <sz val="10"/>
        <rFont val="Arial Cyr"/>
        <family val="2"/>
      </rPr>
      <t xml:space="preserve"> - не складська позиція, під замовлення</t>
    </r>
  </si>
  <si>
    <r>
      <t>!</t>
    </r>
    <r>
      <rPr>
        <sz val="10"/>
        <rFont val="Arial Cyr"/>
        <family val="2"/>
      </rPr>
      <t xml:space="preserve"> - товар є на складі, по закінченню на складі буде переведений в категорію </t>
    </r>
    <r>
      <rPr>
        <b/>
        <sz val="10"/>
        <color indexed="10"/>
        <rFont val="Arial Cyr"/>
        <family val="0"/>
      </rPr>
      <t>під замовлення</t>
    </r>
  </si>
  <si>
    <t>стандартні розміри слябів:</t>
  </si>
  <si>
    <t>N - 1400*3060мм (площа листа - 4,28 кв. м)</t>
  </si>
  <si>
    <t>J - 1590*3250мм (площа листа - 5,17 кв. м)</t>
  </si>
  <si>
    <r>
      <t>Ціни вказанв в ГРН</t>
    </r>
    <r>
      <rPr>
        <b/>
        <sz val="11"/>
        <color indexed="63"/>
        <rFont val="Arial Cyr"/>
        <family val="0"/>
      </rPr>
      <t xml:space="preserve"> з</t>
    </r>
    <r>
      <rPr>
        <sz val="11"/>
        <color indexed="63"/>
        <rFont val="Arial Cyr"/>
        <family val="2"/>
      </rPr>
      <t xml:space="preserve"> НДС</t>
    </r>
  </si>
  <si>
    <t>(Виробник - компанія Cosentino, Іспанія)</t>
  </si>
  <si>
    <t>Смотрите виды и характеристики моек Silestone на сайте:</t>
  </si>
  <si>
    <t>TOP</t>
  </si>
  <si>
    <t>Q</t>
  </si>
  <si>
    <t>Размір</t>
  </si>
  <si>
    <t>510*370*155</t>
  </si>
  <si>
    <t>510*410*215</t>
  </si>
  <si>
    <t>Грн/шт</t>
  </si>
  <si>
    <t>-</t>
  </si>
  <si>
    <t>Classic White</t>
  </si>
  <si>
    <t>Caral Clay</t>
  </si>
  <si>
    <t>Desert Silver</t>
  </si>
  <si>
    <t>Ariel</t>
  </si>
  <si>
    <t>Blanco Orion</t>
  </si>
  <si>
    <t>Blanco Zues</t>
  </si>
  <si>
    <t>Calypso</t>
  </si>
  <si>
    <t>Iconic White</t>
  </si>
  <si>
    <t>Всі мийки виробляються в структурах Polished (глянець) і Suede (мат), окрім миек, позначених         - (лише глянець)</t>
  </si>
  <si>
    <t>* Ціни мийок вказані в текстурі POLISHED (глянець). SUEDE - +15% до вартості глянцевої текстури.</t>
  </si>
  <si>
    <t>В комплект мийки входить :</t>
  </si>
  <si>
    <t>силікон в колір мийки</t>
  </si>
  <si>
    <t>шаблон для вирізу отвору на стільниці</t>
  </si>
  <si>
    <t>троси для підтримки мийки</t>
  </si>
  <si>
    <t>Формат</t>
  </si>
  <si>
    <t>группа 1</t>
  </si>
  <si>
    <t>группа 2</t>
  </si>
  <si>
    <t>группа 3</t>
  </si>
  <si>
    <t>группа 4</t>
  </si>
  <si>
    <t>группа 5</t>
  </si>
  <si>
    <t>группа 6</t>
  </si>
  <si>
    <t>Alpina White</t>
  </si>
  <si>
    <t>Bamboo</t>
  </si>
  <si>
    <t>Bianco Calacatta</t>
  </si>
  <si>
    <t>Altair</t>
  </si>
  <si>
    <t>Brookling</t>
  </si>
  <si>
    <t>Chrome</t>
  </si>
  <si>
    <t>Classic Calacatta</t>
  </si>
  <si>
    <t>Rougui</t>
  </si>
  <si>
    <t>Azul Ugarit</t>
  </si>
  <si>
    <t>Crema Stellar</t>
  </si>
  <si>
    <t>Eternal Emperador</t>
  </si>
  <si>
    <t>Eternal Calacatta</t>
  </si>
  <si>
    <t>Blanco Rivers</t>
  </si>
  <si>
    <t>Doradus</t>
  </si>
  <si>
    <t>Eternal Marfil</t>
  </si>
  <si>
    <t>Iron Ore</t>
  </si>
  <si>
    <t>Miami White</t>
  </si>
  <si>
    <t>Riverbed</t>
  </si>
  <si>
    <t>White Diamond</t>
  </si>
  <si>
    <t>Nymbus</t>
  </si>
  <si>
    <t>Cygnus</t>
  </si>
  <si>
    <t>Royal Reef</t>
  </si>
  <si>
    <t>Kimbler Mist</t>
  </si>
  <si>
    <t>Forest Snow</t>
  </si>
  <si>
    <t>Lusso</t>
  </si>
  <si>
    <t>Luna</t>
  </si>
  <si>
    <t>Mountain Mist</t>
  </si>
  <si>
    <t>Ocean Jasper</t>
  </si>
  <si>
    <t>Ocean Storm</t>
  </si>
  <si>
    <t>Pearl Jasmine</t>
  </si>
  <si>
    <t>Pacifica</t>
  </si>
  <si>
    <t>White Arabesque</t>
  </si>
  <si>
    <t>Pietra</t>
  </si>
  <si>
    <t>Quasar</t>
  </si>
  <si>
    <t>Snowy Ibiza</t>
  </si>
  <si>
    <t>Sienna Ridge</t>
  </si>
  <si>
    <t>Stellar Grey</t>
  </si>
  <si>
    <t>Silver Lake</t>
  </si>
  <si>
    <t>упаковка</t>
  </si>
  <si>
    <t>штук в одной упаковке</t>
  </si>
  <si>
    <t>вес кв м, кг</t>
  </si>
  <si>
    <t>вес 1 упаковки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</si>
</sst>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 Cyr"/>
      <family val="2"/>
    </font>
    <font>
      <b/>
      <sz val="18"/>
      <color indexed="18"/>
      <name val="Arial Cyr"/>
      <family val="2"/>
    </font>
    <font>
      <b/>
      <sz val="11"/>
      <color indexed="63"/>
      <name val="Arial Cyr"/>
      <family val="2"/>
    </font>
    <font>
      <sz val="10"/>
      <color indexed="63"/>
      <name val="Arial Cyr"/>
      <family val="2"/>
    </font>
    <font>
      <b/>
      <u val="single"/>
      <sz val="10"/>
      <color indexed="12"/>
      <name val="Arial Cyr"/>
      <family val="0"/>
    </font>
    <font>
      <sz val="11"/>
      <color indexed="63"/>
      <name val="Arial Cyr"/>
      <family val="2"/>
    </font>
    <font>
      <sz val="10"/>
      <color indexed="18"/>
      <name val="Arial Cyr"/>
      <family val="2"/>
    </font>
    <font>
      <b/>
      <sz val="22"/>
      <color indexed="18"/>
      <name val="Arial Cyr"/>
      <family val="2"/>
    </font>
    <font>
      <b/>
      <sz val="10"/>
      <color indexed="63"/>
      <name val="Arial Cyr"/>
      <family val="2"/>
    </font>
    <font>
      <sz val="14"/>
      <color indexed="18"/>
      <name val="Arial Cyr"/>
      <family val="2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b/>
      <sz val="10"/>
      <color indexed="18"/>
      <name val="Arial Cyr"/>
      <family val="0"/>
    </font>
    <font>
      <b/>
      <sz val="12"/>
      <color indexed="18"/>
      <name val="Arial Cyr"/>
      <family val="2"/>
    </font>
    <font>
      <sz val="11"/>
      <color indexed="18"/>
      <name val="Arial Cyr"/>
      <family val="2"/>
    </font>
    <font>
      <sz val="8"/>
      <color indexed="18"/>
      <name val="Arial Cyr"/>
      <family val="2"/>
    </font>
    <font>
      <sz val="9"/>
      <color indexed="18"/>
      <name val="Arial Cyr"/>
      <family val="2"/>
    </font>
    <font>
      <sz val="8"/>
      <name val="Arial Cyr"/>
      <family val="2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2"/>
    </font>
    <font>
      <u val="single"/>
      <sz val="10"/>
      <name val="Arial Cyr"/>
      <family val="2"/>
    </font>
    <font>
      <b/>
      <u val="single"/>
      <sz val="12"/>
      <color indexed="12"/>
      <name val="Arial Cyr"/>
      <family val="0"/>
    </font>
    <font>
      <u val="single"/>
      <sz val="10"/>
      <color indexed="36"/>
      <name val="Arial Cyr"/>
      <family val="2"/>
    </font>
    <font>
      <b/>
      <sz val="9"/>
      <color indexed="12"/>
      <name val="Arial Cyr"/>
      <family val="0"/>
    </font>
    <font>
      <b/>
      <sz val="10"/>
      <color indexed="8"/>
      <name val="Calibri"/>
      <family val="0"/>
    </font>
    <font>
      <b/>
      <sz val="10"/>
      <color indexed="59"/>
      <name val="Arial Cyr"/>
      <family val="0"/>
    </font>
    <font>
      <b/>
      <sz val="10"/>
      <color indexed="10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6" fillId="0" borderId="0" xfId="43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0" fillId="17" borderId="0" xfId="0" applyFill="1" applyBorder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10" xfId="43" applyNumberFormat="1" applyFill="1" applyBorder="1" applyAlignment="1" applyProtection="1">
      <alignment horizontal="center" vertical="center"/>
      <protection/>
    </xf>
    <xf numFmtId="0" fontId="6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14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0" fillId="17" borderId="0" xfId="33" applyFill="1" applyAlignment="1">
      <alignment horizontal="center"/>
      <protection/>
    </xf>
    <xf numFmtId="0" fontId="6" fillId="0" borderId="0" xfId="43" applyFont="1" applyAlignment="1">
      <alignment horizontal="center"/>
    </xf>
    <xf numFmtId="0" fontId="0" fillId="17" borderId="11" xfId="33" applyFont="1" applyFill="1" applyBorder="1">
      <alignment/>
      <protection/>
    </xf>
    <xf numFmtId="0" fontId="0" fillId="17" borderId="0" xfId="33" applyFill="1">
      <alignment/>
      <protection/>
    </xf>
    <xf numFmtId="0" fontId="14" fillId="17" borderId="11" xfId="33" applyFont="1" applyFill="1" applyBorder="1" applyAlignment="1">
      <alignment vertical="top" wrapText="1"/>
      <protection/>
    </xf>
    <xf numFmtId="0" fontId="0" fillId="18" borderId="11" xfId="33" applyFont="1" applyFill="1" applyBorder="1">
      <alignment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1" xfId="0" applyFill="1" applyBorder="1" applyAlignment="1" applyProtection="1">
      <alignment/>
      <protection locked="0"/>
    </xf>
    <xf numFmtId="0" fontId="14" fillId="17" borderId="11" xfId="33" applyFont="1" applyFill="1" applyBorder="1" applyAlignment="1">
      <alignment horizontal="left" vertical="top" wrapText="1"/>
      <protection/>
    </xf>
    <xf numFmtId="0" fontId="39" fillId="19" borderId="11" xfId="33" applyFont="1" applyFill="1" applyBorder="1" applyAlignment="1">
      <alignment horizontal="center" vertical="center"/>
      <protection/>
    </xf>
    <xf numFmtId="0" fontId="14" fillId="17" borderId="11" xfId="33" applyFont="1" applyFill="1" applyBorder="1" applyAlignment="1">
      <alignment horizontal="center" vertical="top" wrapText="1"/>
      <protection/>
    </xf>
    <xf numFmtId="0" fontId="6" fillId="0" borderId="11" xfId="43" applyFont="1" applyBorder="1" applyAlignment="1">
      <alignment horizontal="center"/>
    </xf>
    <xf numFmtId="0" fontId="0" fillId="0" borderId="11" xfId="0" applyBorder="1" applyAlignment="1">
      <alignment vertical="top"/>
    </xf>
    <xf numFmtId="0" fontId="14" fillId="0" borderId="11" xfId="33" applyFont="1" applyFill="1" applyBorder="1" applyAlignment="1">
      <alignment horizontal="left" vertical="top" wrapText="1"/>
      <protection/>
    </xf>
    <xf numFmtId="0" fontId="14" fillId="0" borderId="11" xfId="33" applyFont="1" applyFill="1" applyBorder="1" applyAlignment="1">
      <alignment horizontal="center" vertical="top" wrapText="1"/>
      <protection/>
    </xf>
    <xf numFmtId="0" fontId="0" fillId="18" borderId="11" xfId="33" applyFont="1" applyFill="1" applyBorder="1" applyAlignment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17" borderId="11" xfId="33" applyFont="1" applyFill="1" applyBorder="1" applyAlignment="1">
      <alignment horizontal="center"/>
      <protection/>
    </xf>
    <xf numFmtId="0" fontId="6" fillId="0" borderId="11" xfId="43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/>
    </xf>
    <xf numFmtId="3" fontId="40" fillId="0" borderId="12" xfId="43" applyNumberFormat="1" applyFont="1" applyFill="1" applyBorder="1" applyAlignment="1" applyProtection="1">
      <alignment horizontal="center" vertical="center" wrapText="1"/>
      <protection/>
    </xf>
    <xf numFmtId="3" fontId="40" fillId="0" borderId="13" xfId="43" applyNumberFormat="1" applyFont="1" applyFill="1" applyBorder="1" applyAlignment="1" applyProtection="1">
      <alignment horizontal="center" vertical="center" wrapText="1"/>
      <protection/>
    </xf>
    <xf numFmtId="3" fontId="40" fillId="0" borderId="14" xfId="43" applyNumberFormat="1" applyFont="1" applyFill="1" applyBorder="1" applyAlignment="1" applyProtection="1">
      <alignment horizontal="center" vertical="center" wrapText="1"/>
      <protection/>
    </xf>
    <xf numFmtId="0" fontId="31" fillId="2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2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2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31" fillId="20" borderId="0" xfId="0" applyFont="1" applyFill="1" applyBorder="1" applyAlignment="1">
      <alignment horizontal="center"/>
    </xf>
    <xf numFmtId="0" fontId="41" fillId="0" borderId="0" xfId="43" applyNumberFormat="1" applyFont="1" applyFill="1" applyBorder="1" applyAlignment="1" applyProtection="1">
      <alignment horizontal="left" vertical="center" wrapText="1"/>
      <protection/>
    </xf>
    <xf numFmtId="0" fontId="40" fillId="0" borderId="15" xfId="43" applyNumberFormat="1" applyFont="1" applyFill="1" applyBorder="1" applyAlignment="1" applyProtection="1">
      <alignment horizontal="center" vertical="center" wrapText="1"/>
      <protection/>
    </xf>
    <xf numFmtId="0" fontId="40" fillId="0" borderId="12" xfId="43" applyNumberFormat="1" applyFont="1" applyFill="1" applyBorder="1" applyAlignment="1" applyProtection="1">
      <alignment horizontal="center" vertical="center" wrapText="1"/>
      <protection/>
    </xf>
    <xf numFmtId="0" fontId="40" fillId="0" borderId="13" xfId="43" applyNumberFormat="1" applyFont="1" applyFill="1" applyBorder="1" applyAlignment="1" applyProtection="1">
      <alignment horizontal="center" vertical="center" wrapText="1"/>
      <protection/>
    </xf>
    <xf numFmtId="0" fontId="40" fillId="0" borderId="14" xfId="43" applyNumberFormat="1" applyFont="1" applyFill="1" applyBorder="1" applyAlignment="1" applyProtection="1">
      <alignment horizontal="center" vertical="center" wrapText="1"/>
      <protection/>
    </xf>
    <xf numFmtId="0" fontId="31" fillId="0" borderId="0" xfId="43" applyNumberFormat="1" applyFont="1" applyFill="1" applyBorder="1" applyAlignment="1" applyProtection="1">
      <alignment horizontal="left" vertical="center" wrapText="1"/>
      <protection/>
    </xf>
    <xf numFmtId="3" fontId="40" fillId="0" borderId="15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ill="1" applyBorder="1" applyAlignment="1" applyProtection="1">
      <alignment horizontal="center" vertical="center" wrapText="1"/>
      <protection/>
    </xf>
    <xf numFmtId="0" fontId="24" fillId="0" borderId="10" xfId="43" applyNumberFormat="1" applyFont="1" applyFill="1" applyBorder="1" applyAlignment="1" applyProtection="1">
      <alignment horizontal="center" vertical="center" wrapText="1"/>
      <protection/>
    </xf>
    <xf numFmtId="0" fontId="24" fillId="0" borderId="16" xfId="43" applyNumberFormat="1" applyFont="1" applyFill="1" applyBorder="1" applyAlignment="1" applyProtection="1">
      <alignment horizontal="center" vertical="center" wrapText="1"/>
      <protection/>
    </xf>
    <xf numFmtId="0" fontId="24" fillId="0" borderId="17" xfId="43" applyNumberFormat="1" applyFont="1" applyFill="1" applyBorder="1" applyAlignment="1" applyProtection="1">
      <alignment horizontal="center" vertical="center" wrapText="1"/>
      <protection/>
    </xf>
    <xf numFmtId="0" fontId="6" fillId="0" borderId="18" xfId="43" applyNumberFormat="1" applyFont="1" applyFill="1" applyBorder="1" applyAlignment="1" applyProtection="1">
      <alignment vertical="center" wrapText="1"/>
      <protection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/>
    </xf>
    <xf numFmtId="0" fontId="40" fillId="0" borderId="17" xfId="0" applyFont="1" applyBorder="1" applyAlignment="1" applyProtection="1">
      <alignment horizontal="center"/>
      <protection/>
    </xf>
    <xf numFmtId="0" fontId="31" fillId="0" borderId="21" xfId="0" applyFont="1" applyFill="1" applyBorder="1" applyAlignment="1">
      <alignment/>
    </xf>
    <xf numFmtId="3" fontId="40" fillId="0" borderId="2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23" xfId="0" applyFont="1" applyFill="1" applyBorder="1" applyAlignment="1">
      <alignment/>
    </xf>
    <xf numFmtId="3" fontId="40" fillId="0" borderId="24" xfId="0" applyNumberFormat="1" applyFont="1" applyBorder="1" applyAlignment="1" applyProtection="1">
      <alignment horizontal="center"/>
      <protection/>
    </xf>
    <xf numFmtId="3" fontId="40" fillId="0" borderId="17" xfId="43" applyNumberFormat="1" applyFont="1" applyFill="1" applyBorder="1" applyAlignment="1" applyProtection="1">
      <alignment horizontal="center" vertical="center" wrapText="1"/>
      <protection/>
    </xf>
    <xf numFmtId="3" fontId="40" fillId="0" borderId="22" xfId="43" applyNumberFormat="1" applyFont="1" applyFill="1" applyBorder="1" applyAlignment="1" applyProtection="1">
      <alignment horizontal="center" vertical="center" wrapText="1"/>
      <protection/>
    </xf>
    <xf numFmtId="3" fontId="40" fillId="0" borderId="24" xfId="43" applyNumberFormat="1" applyFont="1" applyFill="1" applyBorder="1" applyAlignment="1" applyProtection="1">
      <alignment horizontal="center" vertical="center" wrapText="1"/>
      <protection/>
    </xf>
    <xf numFmtId="0" fontId="40" fillId="0" borderId="22" xfId="43" applyNumberFormat="1" applyFont="1" applyFill="1" applyBorder="1" applyAlignment="1" applyProtection="1">
      <alignment horizontal="center" vertical="center" wrapText="1"/>
      <protection/>
    </xf>
    <xf numFmtId="0" fontId="40" fillId="0" borderId="24" xfId="43" applyNumberFormat="1" applyFont="1" applyFill="1" applyBorder="1" applyAlignment="1" applyProtection="1">
      <alignment horizontal="center" vertical="center" wrapText="1"/>
      <protection/>
    </xf>
    <xf numFmtId="0" fontId="31" fillId="0" borderId="0" xfId="43" applyNumberFormat="1" applyFont="1" applyFill="1" applyBorder="1" applyAlignment="1" applyProtection="1">
      <alignment horizontal="left" vertical="center" wrapText="1"/>
      <protection/>
    </xf>
    <xf numFmtId="0" fontId="40" fillId="0" borderId="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6" fillId="0" borderId="0" xfId="43" applyNumberFormat="1" applyFont="1" applyFill="1" applyBorder="1" applyAlignment="1" applyProtection="1">
      <alignment horizontal="left" vertical="center" wrapText="1"/>
      <protection/>
    </xf>
    <xf numFmtId="0" fontId="6" fillId="0" borderId="0" xfId="43" applyNumberFormat="1" applyFont="1" applyFill="1" applyBorder="1" applyAlignment="1" applyProtection="1">
      <alignment vertical="center" wrapText="1"/>
      <protection/>
    </xf>
    <xf numFmtId="0" fontId="41" fillId="0" borderId="0" xfId="43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 horizontal="center" vertical="center"/>
    </xf>
    <xf numFmtId="0" fontId="34" fillId="21" borderId="25" xfId="0" applyFont="1" applyFill="1" applyBorder="1" applyAlignment="1">
      <alignment horizontal="center" vertical="center" wrapText="1"/>
    </xf>
    <xf numFmtId="0" fontId="34" fillId="21" borderId="26" xfId="0" applyFont="1" applyFill="1" applyBorder="1" applyAlignment="1">
      <alignment horizontal="center" vertical="center" wrapText="1"/>
    </xf>
    <xf numFmtId="0" fontId="34" fillId="21" borderId="27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0" fontId="35" fillId="21" borderId="10" xfId="0" applyFont="1" applyFill="1" applyBorder="1" applyAlignment="1">
      <alignment horizontal="left" vertical="center" wrapText="1"/>
    </xf>
    <xf numFmtId="0" fontId="35" fillId="21" borderId="29" xfId="0" applyFont="1" applyFill="1" applyBorder="1" applyAlignment="1">
      <alignment horizontal="lef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" fontId="0" fillId="0" borderId="30" xfId="54" applyNumberFormat="1" applyBorder="1" applyAlignment="1">
      <alignment horizontal="center"/>
      <protection/>
    </xf>
    <xf numFmtId="1" fontId="0" fillId="0" borderId="10" xfId="54" applyNumberFormat="1" applyBorder="1" applyAlignment="1">
      <alignment horizontal="center"/>
      <protection/>
    </xf>
    <xf numFmtId="1" fontId="0" fillId="0" borderId="29" xfId="54" applyNumberFormat="1" applyBorder="1" applyAlignment="1">
      <alignment horizontal="center"/>
      <protection/>
    </xf>
    <xf numFmtId="0" fontId="35" fillId="0" borderId="32" xfId="0" applyFont="1" applyBorder="1" applyAlignment="1">
      <alignment horizontal="left" vertical="center" wrapText="1"/>
    </xf>
    <xf numFmtId="1" fontId="0" fillId="0" borderId="33" xfId="0" applyNumberFormat="1" applyFill="1" applyBorder="1" applyAlignment="1">
      <alignment horizontal="center" vertical="center" wrapText="1"/>
    </xf>
    <xf numFmtId="1" fontId="0" fillId="0" borderId="34" xfId="0" applyNumberFormat="1" applyFill="1" applyBorder="1" applyAlignment="1">
      <alignment horizontal="center" vertical="center" wrapText="1"/>
    </xf>
    <xf numFmtId="1" fontId="0" fillId="0" borderId="34" xfId="54" applyNumberFormat="1" applyBorder="1" applyAlignment="1">
      <alignment horizontal="center"/>
      <protection/>
    </xf>
    <xf numFmtId="1" fontId="0" fillId="0" borderId="33" xfId="54" applyNumberFormat="1" applyBorder="1" applyAlignment="1">
      <alignment horizontal="center"/>
      <protection/>
    </xf>
    <xf numFmtId="1" fontId="0" fillId="0" borderId="35" xfId="54" applyNumberFormat="1" applyBorder="1" applyAlignment="1">
      <alignment horizontal="center"/>
      <protection/>
    </xf>
    <xf numFmtId="0" fontId="36" fillId="21" borderId="10" xfId="0" applyFont="1" applyFill="1" applyBorder="1" applyAlignment="1">
      <alignment horizontal="center" vertical="center" wrapText="1"/>
    </xf>
    <xf numFmtId="4" fontId="36" fillId="21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/>
    </xf>
    <xf numFmtId="0" fontId="30" fillId="22" borderId="0" xfId="33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3" fontId="40" fillId="0" borderId="39" xfId="43" applyNumberFormat="1" applyFont="1" applyFill="1" applyBorder="1" applyAlignment="1" applyProtection="1">
      <alignment horizontal="center" vertical="center" wrapText="1"/>
      <protection/>
    </xf>
    <xf numFmtId="3" fontId="40" fillId="0" borderId="40" xfId="43" applyNumberFormat="1" applyFont="1" applyFill="1" applyBorder="1" applyAlignment="1" applyProtection="1">
      <alignment horizontal="center" vertical="center" wrapText="1"/>
      <protection/>
    </xf>
    <xf numFmtId="3" fontId="40" fillId="0" borderId="13" xfId="0" applyNumberFormat="1" applyFont="1" applyBorder="1" applyAlignment="1">
      <alignment horizontal="center"/>
    </xf>
    <xf numFmtId="3" fontId="40" fillId="0" borderId="41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3" fontId="40" fillId="0" borderId="42" xfId="0" applyNumberFormat="1" applyFont="1" applyBorder="1" applyAlignment="1">
      <alignment horizontal="center"/>
    </xf>
    <xf numFmtId="3" fontId="40" fillId="0" borderId="15" xfId="0" applyNumberFormat="1" applyFont="1" applyBorder="1" applyAlignment="1" applyProtection="1">
      <alignment horizontal="center"/>
      <protection/>
    </xf>
    <xf numFmtId="3" fontId="40" fillId="0" borderId="42" xfId="0" applyNumberFormat="1" applyFont="1" applyBorder="1" applyAlignment="1" applyProtection="1">
      <alignment horizontal="center"/>
      <protection/>
    </xf>
    <xf numFmtId="3" fontId="40" fillId="0" borderId="42" xfId="43" applyNumberFormat="1" applyFont="1" applyFill="1" applyBorder="1" applyAlignment="1" applyProtection="1">
      <alignment horizontal="center" vertical="center" wrapText="1"/>
      <protection/>
    </xf>
    <xf numFmtId="0" fontId="40" fillId="0" borderId="39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24" fillId="0" borderId="16" xfId="43" applyNumberFormat="1" applyFont="1" applyFill="1" applyBorder="1" applyAlignment="1" applyProtection="1">
      <alignment horizontal="center" vertical="center" wrapText="1"/>
      <protection/>
    </xf>
    <xf numFmtId="0" fontId="24" fillId="0" borderId="44" xfId="43" applyNumberFormat="1" applyFont="1" applyFill="1" applyBorder="1" applyAlignment="1" applyProtection="1">
      <alignment horizontal="center" vertical="center" wrapText="1"/>
      <protection/>
    </xf>
    <xf numFmtId="0" fontId="6" fillId="0" borderId="45" xfId="43" applyNumberFormat="1" applyFont="1" applyFill="1" applyBorder="1" applyAlignment="1" applyProtection="1">
      <alignment horizontal="center" vertical="center" wrapText="1"/>
      <protection/>
    </xf>
    <xf numFmtId="0" fontId="6" fillId="0" borderId="46" xfId="43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6" fillId="0" borderId="0" xfId="43" applyNumberFormat="1" applyFont="1" applyFill="1" applyBorder="1" applyAlignment="1" applyProtection="1">
      <alignment horizontal="center" vertical="center" wrapText="1"/>
      <protection/>
    </xf>
    <xf numFmtId="0" fontId="24" fillId="0" borderId="10" xfId="43" applyNumberFormat="1" applyFont="1" applyFill="1" applyBorder="1" applyAlignment="1" applyProtection="1">
      <alignment horizontal="center" vertical="center" wrapText="1"/>
      <protection/>
    </xf>
    <xf numFmtId="3" fontId="40" fillId="0" borderId="39" xfId="0" applyNumberFormat="1" applyFont="1" applyBorder="1" applyAlignment="1">
      <alignment horizontal="center"/>
    </xf>
    <xf numFmtId="0" fontId="6" fillId="0" borderId="0" xfId="43" applyNumberFormat="1" applyFont="1" applyFill="1" applyBorder="1" applyAlignment="1" applyProtection="1">
      <alignment horizontal="left" vertical="center" wrapText="1"/>
      <protection/>
    </xf>
    <xf numFmtId="0" fontId="33" fillId="22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6" fillId="21" borderId="48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6" fillId="0" borderId="0" xfId="43" applyFont="1" applyBorder="1" applyAlignment="1">
      <alignment horizontal="left"/>
    </xf>
    <xf numFmtId="0" fontId="23" fillId="0" borderId="0" xfId="0" applyFont="1" applyBorder="1" applyAlignment="1">
      <alignment wrapText="1"/>
    </xf>
    <xf numFmtId="14" fontId="23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42" fillId="17" borderId="49" xfId="43" applyNumberFormat="1" applyFont="1" applyFill="1" applyBorder="1" applyAlignment="1" applyProtection="1">
      <alignment horizontal="center"/>
      <protection/>
    </xf>
    <xf numFmtId="0" fontId="38" fillId="17" borderId="11" xfId="33" applyFont="1" applyFill="1" applyBorder="1" applyAlignment="1">
      <alignment horizontal="center"/>
      <protection/>
    </xf>
    <xf numFmtId="0" fontId="0" fillId="17" borderId="0" xfId="33" applyFill="1" applyBorder="1" applyAlignment="1">
      <alignment/>
      <protection/>
    </xf>
    <xf numFmtId="0" fontId="14" fillId="17" borderId="11" xfId="33" applyFont="1" applyFill="1" applyBorder="1" applyAlignment="1">
      <alignment horizontal="left" vertical="top" wrapText="1"/>
      <protection/>
    </xf>
    <xf numFmtId="0" fontId="6" fillId="0" borderId="0" xfId="43" applyFont="1" applyAlignment="1">
      <alignment horizontal="center"/>
    </xf>
    <xf numFmtId="0" fontId="6" fillId="0" borderId="0" xfId="43" applyAlignment="1">
      <alignment horizontal="center"/>
    </xf>
    <xf numFmtId="0" fontId="38" fillId="17" borderId="0" xfId="33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литка Silestone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3.png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8.jpeg" /><Relationship Id="rId3" Type="http://schemas.openxmlformats.org/officeDocument/2006/relationships/image" Target="../media/image1.jpeg" /><Relationship Id="rId4" Type="http://schemas.openxmlformats.org/officeDocument/2006/relationships/image" Target="../media/image7.png" /><Relationship Id="rId5" Type="http://schemas.openxmlformats.org/officeDocument/2006/relationships/hyperlink" Target="http://www.plastics.ua/dom" TargetMode="External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9.png" /><Relationship Id="rId9" Type="http://schemas.openxmlformats.org/officeDocument/2006/relationships/image" Target="../media/image12.png" /><Relationship Id="rId10" Type="http://schemas.openxmlformats.org/officeDocument/2006/relationships/image" Target="../media/image14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dom" TargetMode="External" /><Relationship Id="rId5" Type="http://schemas.openxmlformats.org/officeDocument/2006/relationships/image" Target="../media/image4.jpeg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15.jpeg" /><Relationship Id="rId10" Type="http://schemas.openxmlformats.org/officeDocument/2006/relationships/hyperlink" Target="http://www.plastics.ua/dom" TargetMode="External" /><Relationship Id="rId11" Type="http://schemas.openxmlformats.org/officeDocument/2006/relationships/hyperlink" Target="#&#1050;&#1086;&#1085;&#1090;&#1072;&#1082;&#1090;&#1099;!A1" /><Relationship Id="rId12" Type="http://schemas.openxmlformats.org/officeDocument/2006/relationships/image" Target="../media/image21.png" /><Relationship Id="rId13" Type="http://schemas.openxmlformats.org/officeDocument/2006/relationships/image" Target="../media/image5.png" /><Relationship Id="rId14" Type="http://schemas.openxmlformats.org/officeDocument/2006/relationships/image" Target="../media/image22.jpeg" /><Relationship Id="rId15" Type="http://schemas.openxmlformats.org/officeDocument/2006/relationships/image" Target="../media/image23.png" /><Relationship Id="rId16" Type="http://schemas.openxmlformats.org/officeDocument/2006/relationships/image" Target="../media/image2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.jpeg" /><Relationship Id="rId4" Type="http://schemas.openxmlformats.org/officeDocument/2006/relationships/image" Target="../media/image7.png" /><Relationship Id="rId5" Type="http://schemas.openxmlformats.org/officeDocument/2006/relationships/hyperlink" Target="http://www.plastics.ua/dom" TargetMode="External" /><Relationship Id="rId6" Type="http://schemas.openxmlformats.org/officeDocument/2006/relationships/image" Target="../media/image25.png" /><Relationship Id="rId7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</xdr:row>
      <xdr:rowOff>257175</xdr:rowOff>
    </xdr:from>
    <xdr:to>
      <xdr:col>1</xdr:col>
      <xdr:colOff>2600325</xdr:colOff>
      <xdr:row>7</xdr:row>
      <xdr:rowOff>342900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6809"/>
        <a:stretch>
          <a:fillRect/>
        </a:stretch>
      </xdr:blipFill>
      <xdr:spPr>
        <a:xfrm>
          <a:off x="4419600" y="19240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1</xdr:row>
      <xdr:rowOff>85725</xdr:rowOff>
    </xdr:from>
    <xdr:to>
      <xdr:col>1</xdr:col>
      <xdr:colOff>304800</xdr:colOff>
      <xdr:row>1</xdr:row>
      <xdr:rowOff>219075</xdr:rowOff>
    </xdr:to>
    <xdr:sp>
      <xdr:nvSpPr>
        <xdr:cNvPr id="2" name="Rectangle 13"/>
        <xdr:cNvSpPr>
          <a:spLocks/>
        </xdr:cNvSpPr>
      </xdr:nvSpPr>
      <xdr:spPr>
        <a:xfrm>
          <a:off x="1514475" y="704850"/>
          <a:ext cx="2305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38100</xdr:colOff>
      <xdr:row>1</xdr:row>
      <xdr:rowOff>9525</xdr:rowOff>
    </xdr:from>
    <xdr:to>
      <xdr:col>0</xdr:col>
      <xdr:colOff>1400175</xdr:colOff>
      <xdr:row>1</xdr:row>
      <xdr:rowOff>266700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38100" y="62865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85725</xdr:colOff>
      <xdr:row>1</xdr:row>
      <xdr:rowOff>47625</xdr:rowOff>
    </xdr:from>
    <xdr:to>
      <xdr:col>1</xdr:col>
      <xdr:colOff>2524125</xdr:colOff>
      <xdr:row>2</xdr:row>
      <xdr:rowOff>28575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3600450" y="666750"/>
          <a:ext cx="2438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9</xdr:row>
      <xdr:rowOff>114300</xdr:rowOff>
    </xdr:from>
    <xdr:to>
      <xdr:col>1</xdr:col>
      <xdr:colOff>2590800</xdr:colOff>
      <xdr:row>10</xdr:row>
      <xdr:rowOff>152400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57625"/>
          <a:ext cx="6105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1</xdr:row>
      <xdr:rowOff>314325</xdr:rowOff>
    </xdr:to>
    <xdr:pic>
      <xdr:nvPicPr>
        <xdr:cNvPr id="6" name="Picture 73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76200</xdr:rowOff>
    </xdr:from>
    <xdr:to>
      <xdr:col>0</xdr:col>
      <xdr:colOff>0</xdr:colOff>
      <xdr:row>8</xdr:row>
      <xdr:rowOff>9525</xdr:rowOff>
    </xdr:to>
    <xdr:sp>
      <xdr:nvSpPr>
        <xdr:cNvPr id="1" name="Rectangle 14">
          <a:hlinkClick r:id="rId1"/>
        </xdr:cNvPr>
        <xdr:cNvSpPr>
          <a:spLocks/>
        </xdr:cNvSpPr>
      </xdr:nvSpPr>
      <xdr:spPr>
        <a:xfrm>
          <a:off x="0" y="1247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161925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207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10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3404"/>
        <a:stretch>
          <a:fillRect/>
        </a:stretch>
      </xdr:blipFill>
      <xdr:spPr>
        <a:xfrm>
          <a:off x="0" y="1276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10</xdr:row>
      <xdr:rowOff>161925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239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76200</xdr:rowOff>
    </xdr:from>
    <xdr:to>
      <xdr:col>0</xdr:col>
      <xdr:colOff>0</xdr:colOff>
      <xdr:row>8</xdr:row>
      <xdr:rowOff>9525</xdr:rowOff>
    </xdr:to>
    <xdr:sp>
      <xdr:nvSpPr>
        <xdr:cNvPr id="5" name="Rectangle 14">
          <a:hlinkClick r:id="rId5"/>
        </xdr:cNvPr>
        <xdr:cNvSpPr>
          <a:spLocks/>
        </xdr:cNvSpPr>
      </xdr:nvSpPr>
      <xdr:spPr>
        <a:xfrm>
          <a:off x="0" y="1247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161925</xdr:rowOff>
    </xdr:to>
    <xdr:pic>
      <xdr:nvPicPr>
        <xdr:cNvPr id="6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73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19050</xdr:colOff>
      <xdr:row>83</xdr:row>
      <xdr:rowOff>161925</xdr:rowOff>
    </xdr:to>
    <xdr:pic>
      <xdr:nvPicPr>
        <xdr:cNvPr id="7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20700"/>
          <a:ext cx="19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19050</xdr:colOff>
      <xdr:row>79</xdr:row>
      <xdr:rowOff>161925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73000"/>
          <a:ext cx="19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38100</xdr:rowOff>
    </xdr:from>
    <xdr:to>
      <xdr:col>10</xdr:col>
      <xdr:colOff>666750</xdr:colOff>
      <xdr:row>10</xdr:row>
      <xdr:rowOff>57150</xdr:rowOff>
    </xdr:to>
    <xdr:pic>
      <xdr:nvPicPr>
        <xdr:cNvPr id="9" name="Изображения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847725"/>
          <a:ext cx="2828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13</xdr:row>
      <xdr:rowOff>9525</xdr:rowOff>
    </xdr:from>
    <xdr:to>
      <xdr:col>4</xdr:col>
      <xdr:colOff>409575</xdr:colOff>
      <xdr:row>13</xdr:row>
      <xdr:rowOff>152400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1895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13</xdr:row>
      <xdr:rowOff>19050</xdr:rowOff>
    </xdr:from>
    <xdr:to>
      <xdr:col>5</xdr:col>
      <xdr:colOff>419100</xdr:colOff>
      <xdr:row>13</xdr:row>
      <xdr:rowOff>152400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4350" y="19050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14</xdr:row>
      <xdr:rowOff>0</xdr:rowOff>
    </xdr:from>
    <xdr:to>
      <xdr:col>6</xdr:col>
      <xdr:colOff>428625</xdr:colOff>
      <xdr:row>15</xdr:row>
      <xdr:rowOff>19050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9675" y="2047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14</xdr:row>
      <xdr:rowOff>9525</xdr:rowOff>
    </xdr:from>
    <xdr:to>
      <xdr:col>4</xdr:col>
      <xdr:colOff>409575</xdr:colOff>
      <xdr:row>14</xdr:row>
      <xdr:rowOff>152400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057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15</xdr:row>
      <xdr:rowOff>9525</xdr:rowOff>
    </xdr:from>
    <xdr:to>
      <xdr:col>4</xdr:col>
      <xdr:colOff>409575</xdr:colOff>
      <xdr:row>15</xdr:row>
      <xdr:rowOff>152400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219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9525</xdr:rowOff>
    </xdr:from>
    <xdr:to>
      <xdr:col>4</xdr:col>
      <xdr:colOff>409575</xdr:colOff>
      <xdr:row>16</xdr:row>
      <xdr:rowOff>152400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3812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17</xdr:row>
      <xdr:rowOff>9525</xdr:rowOff>
    </xdr:from>
    <xdr:to>
      <xdr:col>4</xdr:col>
      <xdr:colOff>409575</xdr:colOff>
      <xdr:row>17</xdr:row>
      <xdr:rowOff>152400</xdr:rowOff>
    </xdr:to>
    <xdr:pic>
      <xdr:nvPicPr>
        <xdr:cNvPr id="16" name="Picture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5431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14</xdr:row>
      <xdr:rowOff>19050</xdr:rowOff>
    </xdr:from>
    <xdr:to>
      <xdr:col>5</xdr:col>
      <xdr:colOff>419100</xdr:colOff>
      <xdr:row>14</xdr:row>
      <xdr:rowOff>152400</xdr:rowOff>
    </xdr:to>
    <xdr:pic>
      <xdr:nvPicPr>
        <xdr:cNvPr id="17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0669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15</xdr:row>
      <xdr:rowOff>19050</xdr:rowOff>
    </xdr:from>
    <xdr:to>
      <xdr:col>5</xdr:col>
      <xdr:colOff>419100</xdr:colOff>
      <xdr:row>15</xdr:row>
      <xdr:rowOff>152400</xdr:rowOff>
    </xdr:to>
    <xdr:pic>
      <xdr:nvPicPr>
        <xdr:cNvPr id="18" name="Picture 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2288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19050</xdr:rowOff>
    </xdr:from>
    <xdr:to>
      <xdr:col>5</xdr:col>
      <xdr:colOff>419100</xdr:colOff>
      <xdr:row>16</xdr:row>
      <xdr:rowOff>152400</xdr:rowOff>
    </xdr:to>
    <xdr:pic>
      <xdr:nvPicPr>
        <xdr:cNvPr id="19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3907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17</xdr:row>
      <xdr:rowOff>19050</xdr:rowOff>
    </xdr:from>
    <xdr:to>
      <xdr:col>5</xdr:col>
      <xdr:colOff>419100</xdr:colOff>
      <xdr:row>17</xdr:row>
      <xdr:rowOff>152400</xdr:rowOff>
    </xdr:to>
    <xdr:pic>
      <xdr:nvPicPr>
        <xdr:cNvPr id="20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5527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781050</xdr:colOff>
      <xdr:row>15</xdr:row>
      <xdr:rowOff>47625</xdr:rowOff>
    </xdr:from>
    <xdr:to>
      <xdr:col>1</xdr:col>
      <xdr:colOff>942975</xdr:colOff>
      <xdr:row>15</xdr:row>
      <xdr:rowOff>133350</xdr:rowOff>
    </xdr:to>
    <xdr:pic>
      <xdr:nvPicPr>
        <xdr:cNvPr id="21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22574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15</xdr:row>
      <xdr:rowOff>38100</xdr:rowOff>
    </xdr:from>
    <xdr:to>
      <xdr:col>5</xdr:col>
      <xdr:colOff>628650</xdr:colOff>
      <xdr:row>15</xdr:row>
      <xdr:rowOff>123825</xdr:rowOff>
    </xdr:to>
    <xdr:pic>
      <xdr:nvPicPr>
        <xdr:cNvPr id="22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22479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18</xdr:row>
      <xdr:rowOff>9525</xdr:rowOff>
    </xdr:from>
    <xdr:to>
      <xdr:col>4</xdr:col>
      <xdr:colOff>409575</xdr:colOff>
      <xdr:row>18</xdr:row>
      <xdr:rowOff>152400</xdr:rowOff>
    </xdr:to>
    <xdr:pic>
      <xdr:nvPicPr>
        <xdr:cNvPr id="23" name="Picture 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705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18</xdr:row>
      <xdr:rowOff>19050</xdr:rowOff>
    </xdr:from>
    <xdr:to>
      <xdr:col>5</xdr:col>
      <xdr:colOff>419100</xdr:colOff>
      <xdr:row>18</xdr:row>
      <xdr:rowOff>152400</xdr:rowOff>
    </xdr:to>
    <xdr:pic>
      <xdr:nvPicPr>
        <xdr:cNvPr id="24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7146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18</xdr:row>
      <xdr:rowOff>0</xdr:rowOff>
    </xdr:from>
    <xdr:to>
      <xdr:col>6</xdr:col>
      <xdr:colOff>428625</xdr:colOff>
      <xdr:row>19</xdr:row>
      <xdr:rowOff>19050</xdr:rowOff>
    </xdr:to>
    <xdr:pic>
      <xdr:nvPicPr>
        <xdr:cNvPr id="25" name="Picture 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26955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19</xdr:row>
      <xdr:rowOff>9525</xdr:rowOff>
    </xdr:from>
    <xdr:to>
      <xdr:col>4</xdr:col>
      <xdr:colOff>409575</xdr:colOff>
      <xdr:row>19</xdr:row>
      <xdr:rowOff>152400</xdr:rowOff>
    </xdr:to>
    <xdr:pic>
      <xdr:nvPicPr>
        <xdr:cNvPr id="26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2867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19</xdr:row>
      <xdr:rowOff>19050</xdr:rowOff>
    </xdr:from>
    <xdr:to>
      <xdr:col>5</xdr:col>
      <xdr:colOff>419100</xdr:colOff>
      <xdr:row>19</xdr:row>
      <xdr:rowOff>152400</xdr:rowOff>
    </xdr:to>
    <xdr:pic>
      <xdr:nvPicPr>
        <xdr:cNvPr id="27" name="Picture 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28765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20</xdr:row>
      <xdr:rowOff>9525</xdr:rowOff>
    </xdr:from>
    <xdr:to>
      <xdr:col>4</xdr:col>
      <xdr:colOff>409575</xdr:colOff>
      <xdr:row>20</xdr:row>
      <xdr:rowOff>152400</xdr:rowOff>
    </xdr:to>
    <xdr:pic>
      <xdr:nvPicPr>
        <xdr:cNvPr id="28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0289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20</xdr:row>
      <xdr:rowOff>19050</xdr:rowOff>
    </xdr:from>
    <xdr:to>
      <xdr:col>5</xdr:col>
      <xdr:colOff>419100</xdr:colOff>
      <xdr:row>20</xdr:row>
      <xdr:rowOff>152400</xdr:rowOff>
    </xdr:to>
    <xdr:pic>
      <xdr:nvPicPr>
        <xdr:cNvPr id="29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30384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21</xdr:row>
      <xdr:rowOff>9525</xdr:rowOff>
    </xdr:from>
    <xdr:to>
      <xdr:col>4</xdr:col>
      <xdr:colOff>409575</xdr:colOff>
      <xdr:row>21</xdr:row>
      <xdr:rowOff>152400</xdr:rowOff>
    </xdr:to>
    <xdr:pic>
      <xdr:nvPicPr>
        <xdr:cNvPr id="30" name="Picture 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190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21</xdr:row>
      <xdr:rowOff>19050</xdr:rowOff>
    </xdr:from>
    <xdr:to>
      <xdr:col>5</xdr:col>
      <xdr:colOff>419100</xdr:colOff>
      <xdr:row>21</xdr:row>
      <xdr:rowOff>152400</xdr:rowOff>
    </xdr:to>
    <xdr:pic>
      <xdr:nvPicPr>
        <xdr:cNvPr id="31" name="Picture 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32004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21</xdr:row>
      <xdr:rowOff>0</xdr:rowOff>
    </xdr:from>
    <xdr:to>
      <xdr:col>6</xdr:col>
      <xdr:colOff>428625</xdr:colOff>
      <xdr:row>22</xdr:row>
      <xdr:rowOff>19050</xdr:rowOff>
    </xdr:to>
    <xdr:pic>
      <xdr:nvPicPr>
        <xdr:cNvPr id="32" name="Picture 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31813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22</xdr:row>
      <xdr:rowOff>9525</xdr:rowOff>
    </xdr:from>
    <xdr:to>
      <xdr:col>4</xdr:col>
      <xdr:colOff>409575</xdr:colOff>
      <xdr:row>22</xdr:row>
      <xdr:rowOff>152400</xdr:rowOff>
    </xdr:to>
    <xdr:pic>
      <xdr:nvPicPr>
        <xdr:cNvPr id="33" name="Picture 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19050</xdr:rowOff>
    </xdr:from>
    <xdr:to>
      <xdr:col>5</xdr:col>
      <xdr:colOff>419100</xdr:colOff>
      <xdr:row>22</xdr:row>
      <xdr:rowOff>152400</xdr:rowOff>
    </xdr:to>
    <xdr:pic>
      <xdr:nvPicPr>
        <xdr:cNvPr id="34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33623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23</xdr:row>
      <xdr:rowOff>9525</xdr:rowOff>
    </xdr:from>
    <xdr:to>
      <xdr:col>4</xdr:col>
      <xdr:colOff>409575</xdr:colOff>
      <xdr:row>23</xdr:row>
      <xdr:rowOff>152400</xdr:rowOff>
    </xdr:to>
    <xdr:pic>
      <xdr:nvPicPr>
        <xdr:cNvPr id="35" name="Picture 1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5147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23</xdr:row>
      <xdr:rowOff>19050</xdr:rowOff>
    </xdr:from>
    <xdr:to>
      <xdr:col>5</xdr:col>
      <xdr:colOff>419100</xdr:colOff>
      <xdr:row>23</xdr:row>
      <xdr:rowOff>152400</xdr:rowOff>
    </xdr:to>
    <xdr:pic>
      <xdr:nvPicPr>
        <xdr:cNvPr id="36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35242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24</xdr:row>
      <xdr:rowOff>9525</xdr:rowOff>
    </xdr:from>
    <xdr:to>
      <xdr:col>4</xdr:col>
      <xdr:colOff>409575</xdr:colOff>
      <xdr:row>24</xdr:row>
      <xdr:rowOff>152400</xdr:rowOff>
    </xdr:to>
    <xdr:pic>
      <xdr:nvPicPr>
        <xdr:cNvPr id="37" name="Picture 1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676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25</xdr:row>
      <xdr:rowOff>9525</xdr:rowOff>
    </xdr:from>
    <xdr:to>
      <xdr:col>4</xdr:col>
      <xdr:colOff>409575</xdr:colOff>
      <xdr:row>25</xdr:row>
      <xdr:rowOff>152400</xdr:rowOff>
    </xdr:to>
    <xdr:pic>
      <xdr:nvPicPr>
        <xdr:cNvPr id="38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3838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25</xdr:row>
      <xdr:rowOff>19050</xdr:rowOff>
    </xdr:from>
    <xdr:to>
      <xdr:col>5</xdr:col>
      <xdr:colOff>419100</xdr:colOff>
      <xdr:row>25</xdr:row>
      <xdr:rowOff>152400</xdr:rowOff>
    </xdr:to>
    <xdr:pic>
      <xdr:nvPicPr>
        <xdr:cNvPr id="39" name="Picture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38481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25</xdr:row>
      <xdr:rowOff>38100</xdr:rowOff>
    </xdr:from>
    <xdr:to>
      <xdr:col>4</xdr:col>
      <xdr:colOff>628650</xdr:colOff>
      <xdr:row>25</xdr:row>
      <xdr:rowOff>123825</xdr:rowOff>
    </xdr:to>
    <xdr:pic>
      <xdr:nvPicPr>
        <xdr:cNvPr id="40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38671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25</xdr:row>
      <xdr:rowOff>38100</xdr:rowOff>
    </xdr:from>
    <xdr:to>
      <xdr:col>5</xdr:col>
      <xdr:colOff>628650</xdr:colOff>
      <xdr:row>25</xdr:row>
      <xdr:rowOff>123825</xdr:rowOff>
    </xdr:to>
    <xdr:pic>
      <xdr:nvPicPr>
        <xdr:cNvPr id="41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38671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26</xdr:row>
      <xdr:rowOff>9525</xdr:rowOff>
    </xdr:from>
    <xdr:to>
      <xdr:col>4</xdr:col>
      <xdr:colOff>409575</xdr:colOff>
      <xdr:row>26</xdr:row>
      <xdr:rowOff>152400</xdr:rowOff>
    </xdr:to>
    <xdr:pic>
      <xdr:nvPicPr>
        <xdr:cNvPr id="42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000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26</xdr:row>
      <xdr:rowOff>19050</xdr:rowOff>
    </xdr:from>
    <xdr:to>
      <xdr:col>5</xdr:col>
      <xdr:colOff>419100</xdr:colOff>
      <xdr:row>26</xdr:row>
      <xdr:rowOff>152400</xdr:rowOff>
    </xdr:to>
    <xdr:pic>
      <xdr:nvPicPr>
        <xdr:cNvPr id="43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0100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27</xdr:row>
      <xdr:rowOff>9525</xdr:rowOff>
    </xdr:from>
    <xdr:to>
      <xdr:col>4</xdr:col>
      <xdr:colOff>409575</xdr:colOff>
      <xdr:row>27</xdr:row>
      <xdr:rowOff>152400</xdr:rowOff>
    </xdr:to>
    <xdr:pic>
      <xdr:nvPicPr>
        <xdr:cNvPr id="44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1624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27</xdr:row>
      <xdr:rowOff>19050</xdr:rowOff>
    </xdr:from>
    <xdr:to>
      <xdr:col>5</xdr:col>
      <xdr:colOff>419100</xdr:colOff>
      <xdr:row>27</xdr:row>
      <xdr:rowOff>152400</xdr:rowOff>
    </xdr:to>
    <xdr:pic>
      <xdr:nvPicPr>
        <xdr:cNvPr id="45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1719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28</xdr:row>
      <xdr:rowOff>9525</xdr:rowOff>
    </xdr:from>
    <xdr:to>
      <xdr:col>4</xdr:col>
      <xdr:colOff>409575</xdr:colOff>
      <xdr:row>28</xdr:row>
      <xdr:rowOff>152400</xdr:rowOff>
    </xdr:to>
    <xdr:pic>
      <xdr:nvPicPr>
        <xdr:cNvPr id="46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324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28</xdr:row>
      <xdr:rowOff>19050</xdr:rowOff>
    </xdr:from>
    <xdr:to>
      <xdr:col>5</xdr:col>
      <xdr:colOff>419100</xdr:colOff>
      <xdr:row>28</xdr:row>
      <xdr:rowOff>152400</xdr:rowOff>
    </xdr:to>
    <xdr:pic>
      <xdr:nvPicPr>
        <xdr:cNvPr id="47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3338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409575</xdr:colOff>
      <xdr:row>29</xdr:row>
      <xdr:rowOff>152400</xdr:rowOff>
    </xdr:to>
    <xdr:pic>
      <xdr:nvPicPr>
        <xdr:cNvPr id="48" name="Picture 1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4862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29</xdr:row>
      <xdr:rowOff>19050</xdr:rowOff>
    </xdr:from>
    <xdr:to>
      <xdr:col>5</xdr:col>
      <xdr:colOff>419100</xdr:colOff>
      <xdr:row>29</xdr:row>
      <xdr:rowOff>152400</xdr:rowOff>
    </xdr:to>
    <xdr:pic>
      <xdr:nvPicPr>
        <xdr:cNvPr id="49" name="Picture 1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4958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9525</xdr:rowOff>
    </xdr:from>
    <xdr:to>
      <xdr:col>4</xdr:col>
      <xdr:colOff>409575</xdr:colOff>
      <xdr:row>30</xdr:row>
      <xdr:rowOff>152400</xdr:rowOff>
    </xdr:to>
    <xdr:pic>
      <xdr:nvPicPr>
        <xdr:cNvPr id="50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648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30</xdr:row>
      <xdr:rowOff>19050</xdr:rowOff>
    </xdr:from>
    <xdr:to>
      <xdr:col>5</xdr:col>
      <xdr:colOff>419100</xdr:colOff>
      <xdr:row>30</xdr:row>
      <xdr:rowOff>152400</xdr:rowOff>
    </xdr:to>
    <xdr:pic>
      <xdr:nvPicPr>
        <xdr:cNvPr id="51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6577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9525</xdr:rowOff>
    </xdr:from>
    <xdr:to>
      <xdr:col>4</xdr:col>
      <xdr:colOff>409575</xdr:colOff>
      <xdr:row>30</xdr:row>
      <xdr:rowOff>152400</xdr:rowOff>
    </xdr:to>
    <xdr:pic>
      <xdr:nvPicPr>
        <xdr:cNvPr id="52" name="Picture 1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648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9525</xdr:rowOff>
    </xdr:from>
    <xdr:to>
      <xdr:col>4</xdr:col>
      <xdr:colOff>409575</xdr:colOff>
      <xdr:row>31</xdr:row>
      <xdr:rowOff>152400</xdr:rowOff>
    </xdr:to>
    <xdr:pic>
      <xdr:nvPicPr>
        <xdr:cNvPr id="53" name="Picture 1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810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31</xdr:row>
      <xdr:rowOff>19050</xdr:rowOff>
    </xdr:from>
    <xdr:to>
      <xdr:col>5</xdr:col>
      <xdr:colOff>419100</xdr:colOff>
      <xdr:row>31</xdr:row>
      <xdr:rowOff>152400</xdr:rowOff>
    </xdr:to>
    <xdr:pic>
      <xdr:nvPicPr>
        <xdr:cNvPr id="54" name="Picture 1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8196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9525</xdr:rowOff>
    </xdr:from>
    <xdr:to>
      <xdr:col>4</xdr:col>
      <xdr:colOff>409575</xdr:colOff>
      <xdr:row>32</xdr:row>
      <xdr:rowOff>152400</xdr:rowOff>
    </xdr:to>
    <xdr:pic>
      <xdr:nvPicPr>
        <xdr:cNvPr id="55" name="Picture 1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4972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32</xdr:row>
      <xdr:rowOff>19050</xdr:rowOff>
    </xdr:from>
    <xdr:to>
      <xdr:col>5</xdr:col>
      <xdr:colOff>419100</xdr:colOff>
      <xdr:row>32</xdr:row>
      <xdr:rowOff>152400</xdr:rowOff>
    </xdr:to>
    <xdr:pic>
      <xdr:nvPicPr>
        <xdr:cNvPr id="56" name="Picture 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49815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32</xdr:row>
      <xdr:rowOff>0</xdr:rowOff>
    </xdr:from>
    <xdr:to>
      <xdr:col>6</xdr:col>
      <xdr:colOff>428625</xdr:colOff>
      <xdr:row>33</xdr:row>
      <xdr:rowOff>19050</xdr:rowOff>
    </xdr:to>
    <xdr:pic>
      <xdr:nvPicPr>
        <xdr:cNvPr id="57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49625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9525</xdr:rowOff>
    </xdr:from>
    <xdr:to>
      <xdr:col>4</xdr:col>
      <xdr:colOff>409575</xdr:colOff>
      <xdr:row>33</xdr:row>
      <xdr:rowOff>152400</xdr:rowOff>
    </xdr:to>
    <xdr:pic>
      <xdr:nvPicPr>
        <xdr:cNvPr id="58" name="Picture 1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133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9525</xdr:rowOff>
    </xdr:from>
    <xdr:to>
      <xdr:col>4</xdr:col>
      <xdr:colOff>409575</xdr:colOff>
      <xdr:row>34</xdr:row>
      <xdr:rowOff>152400</xdr:rowOff>
    </xdr:to>
    <xdr:pic>
      <xdr:nvPicPr>
        <xdr:cNvPr id="59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295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34</xdr:row>
      <xdr:rowOff>19050</xdr:rowOff>
    </xdr:from>
    <xdr:to>
      <xdr:col>5</xdr:col>
      <xdr:colOff>419100</xdr:colOff>
      <xdr:row>34</xdr:row>
      <xdr:rowOff>152400</xdr:rowOff>
    </xdr:to>
    <xdr:pic>
      <xdr:nvPicPr>
        <xdr:cNvPr id="60" name="Picture 1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53054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34</xdr:row>
      <xdr:rowOff>0</xdr:rowOff>
    </xdr:from>
    <xdr:to>
      <xdr:col>6</xdr:col>
      <xdr:colOff>428625</xdr:colOff>
      <xdr:row>35</xdr:row>
      <xdr:rowOff>19050</xdr:rowOff>
    </xdr:to>
    <xdr:pic>
      <xdr:nvPicPr>
        <xdr:cNvPr id="61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5286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9525</xdr:rowOff>
    </xdr:from>
    <xdr:to>
      <xdr:col>4</xdr:col>
      <xdr:colOff>409575</xdr:colOff>
      <xdr:row>35</xdr:row>
      <xdr:rowOff>152400</xdr:rowOff>
    </xdr:to>
    <xdr:pic>
      <xdr:nvPicPr>
        <xdr:cNvPr id="62" name="Picture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457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35</xdr:row>
      <xdr:rowOff>19050</xdr:rowOff>
    </xdr:from>
    <xdr:to>
      <xdr:col>5</xdr:col>
      <xdr:colOff>419100</xdr:colOff>
      <xdr:row>35</xdr:row>
      <xdr:rowOff>152400</xdr:rowOff>
    </xdr:to>
    <xdr:pic>
      <xdr:nvPicPr>
        <xdr:cNvPr id="63" name="Picture 1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54673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9525</xdr:rowOff>
    </xdr:from>
    <xdr:to>
      <xdr:col>4</xdr:col>
      <xdr:colOff>409575</xdr:colOff>
      <xdr:row>36</xdr:row>
      <xdr:rowOff>152400</xdr:rowOff>
    </xdr:to>
    <xdr:pic>
      <xdr:nvPicPr>
        <xdr:cNvPr id="64" name="Picture 1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619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36</xdr:row>
      <xdr:rowOff>19050</xdr:rowOff>
    </xdr:from>
    <xdr:to>
      <xdr:col>5</xdr:col>
      <xdr:colOff>419100</xdr:colOff>
      <xdr:row>36</xdr:row>
      <xdr:rowOff>152400</xdr:rowOff>
    </xdr:to>
    <xdr:pic>
      <xdr:nvPicPr>
        <xdr:cNvPr id="65" name="Picture 1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56292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37</xdr:row>
      <xdr:rowOff>9525</xdr:rowOff>
    </xdr:from>
    <xdr:to>
      <xdr:col>4</xdr:col>
      <xdr:colOff>409575</xdr:colOff>
      <xdr:row>37</xdr:row>
      <xdr:rowOff>152400</xdr:rowOff>
    </xdr:to>
    <xdr:pic>
      <xdr:nvPicPr>
        <xdr:cNvPr id="66" name="Picture 1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781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37</xdr:row>
      <xdr:rowOff>19050</xdr:rowOff>
    </xdr:from>
    <xdr:to>
      <xdr:col>5</xdr:col>
      <xdr:colOff>419100</xdr:colOff>
      <xdr:row>37</xdr:row>
      <xdr:rowOff>152400</xdr:rowOff>
    </xdr:to>
    <xdr:pic>
      <xdr:nvPicPr>
        <xdr:cNvPr id="67" name="Picture 1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57912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9525</xdr:rowOff>
    </xdr:from>
    <xdr:to>
      <xdr:col>4</xdr:col>
      <xdr:colOff>409575</xdr:colOff>
      <xdr:row>38</xdr:row>
      <xdr:rowOff>152400</xdr:rowOff>
    </xdr:to>
    <xdr:pic>
      <xdr:nvPicPr>
        <xdr:cNvPr id="68" name="Picture 1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5943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38</xdr:row>
      <xdr:rowOff>38100</xdr:rowOff>
    </xdr:from>
    <xdr:to>
      <xdr:col>4</xdr:col>
      <xdr:colOff>628650</xdr:colOff>
      <xdr:row>38</xdr:row>
      <xdr:rowOff>123825</xdr:rowOff>
    </xdr:to>
    <xdr:pic>
      <xdr:nvPicPr>
        <xdr:cNvPr id="69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59721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38</xdr:row>
      <xdr:rowOff>19050</xdr:rowOff>
    </xdr:from>
    <xdr:to>
      <xdr:col>5</xdr:col>
      <xdr:colOff>419100</xdr:colOff>
      <xdr:row>38</xdr:row>
      <xdr:rowOff>152400</xdr:rowOff>
    </xdr:to>
    <xdr:pic>
      <xdr:nvPicPr>
        <xdr:cNvPr id="70" name="Picture 1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59531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38</xdr:row>
      <xdr:rowOff>38100</xdr:rowOff>
    </xdr:from>
    <xdr:to>
      <xdr:col>5</xdr:col>
      <xdr:colOff>628650</xdr:colOff>
      <xdr:row>38</xdr:row>
      <xdr:rowOff>123825</xdr:rowOff>
    </xdr:to>
    <xdr:pic>
      <xdr:nvPicPr>
        <xdr:cNvPr id="71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59721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9525</xdr:rowOff>
    </xdr:from>
    <xdr:to>
      <xdr:col>4</xdr:col>
      <xdr:colOff>409575</xdr:colOff>
      <xdr:row>39</xdr:row>
      <xdr:rowOff>152400</xdr:rowOff>
    </xdr:to>
    <xdr:pic>
      <xdr:nvPicPr>
        <xdr:cNvPr id="72" name="Picture 1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105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9525</xdr:rowOff>
    </xdr:from>
    <xdr:to>
      <xdr:col>4</xdr:col>
      <xdr:colOff>409575</xdr:colOff>
      <xdr:row>40</xdr:row>
      <xdr:rowOff>152400</xdr:rowOff>
    </xdr:to>
    <xdr:pic>
      <xdr:nvPicPr>
        <xdr:cNvPr id="73" name="Picture 1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267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41</xdr:row>
      <xdr:rowOff>9525</xdr:rowOff>
    </xdr:from>
    <xdr:to>
      <xdr:col>4</xdr:col>
      <xdr:colOff>409575</xdr:colOff>
      <xdr:row>41</xdr:row>
      <xdr:rowOff>152400</xdr:rowOff>
    </xdr:to>
    <xdr:pic>
      <xdr:nvPicPr>
        <xdr:cNvPr id="74" name="Picture 1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429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19050</xdr:rowOff>
    </xdr:from>
    <xdr:to>
      <xdr:col>5</xdr:col>
      <xdr:colOff>419100</xdr:colOff>
      <xdr:row>41</xdr:row>
      <xdr:rowOff>152400</xdr:rowOff>
    </xdr:to>
    <xdr:pic>
      <xdr:nvPicPr>
        <xdr:cNvPr id="75" name="Picture 1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64389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42</xdr:row>
      <xdr:rowOff>9525</xdr:rowOff>
    </xdr:from>
    <xdr:to>
      <xdr:col>4</xdr:col>
      <xdr:colOff>409575</xdr:colOff>
      <xdr:row>42</xdr:row>
      <xdr:rowOff>152400</xdr:rowOff>
    </xdr:to>
    <xdr:pic>
      <xdr:nvPicPr>
        <xdr:cNvPr id="76" name="Picture 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591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42</xdr:row>
      <xdr:rowOff>38100</xdr:rowOff>
    </xdr:from>
    <xdr:to>
      <xdr:col>4</xdr:col>
      <xdr:colOff>628650</xdr:colOff>
      <xdr:row>42</xdr:row>
      <xdr:rowOff>123825</xdr:rowOff>
    </xdr:to>
    <xdr:pic>
      <xdr:nvPicPr>
        <xdr:cNvPr id="77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66198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43</xdr:row>
      <xdr:rowOff>9525</xdr:rowOff>
    </xdr:from>
    <xdr:to>
      <xdr:col>4</xdr:col>
      <xdr:colOff>409575</xdr:colOff>
      <xdr:row>43</xdr:row>
      <xdr:rowOff>152400</xdr:rowOff>
    </xdr:to>
    <xdr:pic>
      <xdr:nvPicPr>
        <xdr:cNvPr id="78" name="Picture 1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753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43</xdr:row>
      <xdr:rowOff>19050</xdr:rowOff>
    </xdr:from>
    <xdr:to>
      <xdr:col>5</xdr:col>
      <xdr:colOff>419100</xdr:colOff>
      <xdr:row>43</xdr:row>
      <xdr:rowOff>152400</xdr:rowOff>
    </xdr:to>
    <xdr:pic>
      <xdr:nvPicPr>
        <xdr:cNvPr id="79" name="Picture 1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67627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43</xdr:row>
      <xdr:rowOff>0</xdr:rowOff>
    </xdr:from>
    <xdr:to>
      <xdr:col>6</xdr:col>
      <xdr:colOff>428625</xdr:colOff>
      <xdr:row>44</xdr:row>
      <xdr:rowOff>19050</xdr:rowOff>
    </xdr:to>
    <xdr:pic>
      <xdr:nvPicPr>
        <xdr:cNvPr id="80" name="Picture 1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67437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44</xdr:row>
      <xdr:rowOff>19050</xdr:rowOff>
    </xdr:from>
    <xdr:to>
      <xdr:col>5</xdr:col>
      <xdr:colOff>419100</xdr:colOff>
      <xdr:row>44</xdr:row>
      <xdr:rowOff>152400</xdr:rowOff>
    </xdr:to>
    <xdr:pic>
      <xdr:nvPicPr>
        <xdr:cNvPr id="81" name="Picture 1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69246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44</xdr:row>
      <xdr:rowOff>9525</xdr:rowOff>
    </xdr:from>
    <xdr:to>
      <xdr:col>4</xdr:col>
      <xdr:colOff>409575</xdr:colOff>
      <xdr:row>44</xdr:row>
      <xdr:rowOff>152400</xdr:rowOff>
    </xdr:to>
    <xdr:pic>
      <xdr:nvPicPr>
        <xdr:cNvPr id="82" name="Picture 1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69151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45</xdr:row>
      <xdr:rowOff>9525</xdr:rowOff>
    </xdr:from>
    <xdr:to>
      <xdr:col>4</xdr:col>
      <xdr:colOff>409575</xdr:colOff>
      <xdr:row>45</xdr:row>
      <xdr:rowOff>152400</xdr:rowOff>
    </xdr:to>
    <xdr:pic>
      <xdr:nvPicPr>
        <xdr:cNvPr id="83" name="Picture 1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077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45</xdr:row>
      <xdr:rowOff>19050</xdr:rowOff>
    </xdr:from>
    <xdr:to>
      <xdr:col>5</xdr:col>
      <xdr:colOff>419100</xdr:colOff>
      <xdr:row>45</xdr:row>
      <xdr:rowOff>152400</xdr:rowOff>
    </xdr:to>
    <xdr:pic>
      <xdr:nvPicPr>
        <xdr:cNvPr id="84" name="Picture 1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70866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46</xdr:row>
      <xdr:rowOff>9525</xdr:rowOff>
    </xdr:from>
    <xdr:to>
      <xdr:col>4</xdr:col>
      <xdr:colOff>409575</xdr:colOff>
      <xdr:row>46</xdr:row>
      <xdr:rowOff>152400</xdr:rowOff>
    </xdr:to>
    <xdr:pic>
      <xdr:nvPicPr>
        <xdr:cNvPr id="85" name="Picture 1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2390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46</xdr:row>
      <xdr:rowOff>19050</xdr:rowOff>
    </xdr:from>
    <xdr:to>
      <xdr:col>5</xdr:col>
      <xdr:colOff>419100</xdr:colOff>
      <xdr:row>46</xdr:row>
      <xdr:rowOff>152400</xdr:rowOff>
    </xdr:to>
    <xdr:pic>
      <xdr:nvPicPr>
        <xdr:cNvPr id="86" name="Picture 1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72485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47</xdr:row>
      <xdr:rowOff>9525</xdr:rowOff>
    </xdr:from>
    <xdr:to>
      <xdr:col>4</xdr:col>
      <xdr:colOff>409575</xdr:colOff>
      <xdr:row>47</xdr:row>
      <xdr:rowOff>152400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400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48</xdr:row>
      <xdr:rowOff>9525</xdr:rowOff>
    </xdr:from>
    <xdr:to>
      <xdr:col>4</xdr:col>
      <xdr:colOff>409575</xdr:colOff>
      <xdr:row>48</xdr:row>
      <xdr:rowOff>152400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562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48</xdr:row>
      <xdr:rowOff>19050</xdr:rowOff>
    </xdr:from>
    <xdr:to>
      <xdr:col>5</xdr:col>
      <xdr:colOff>419100</xdr:colOff>
      <xdr:row>48</xdr:row>
      <xdr:rowOff>152400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75723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48</xdr:row>
      <xdr:rowOff>0</xdr:rowOff>
    </xdr:from>
    <xdr:to>
      <xdr:col>6</xdr:col>
      <xdr:colOff>428625</xdr:colOff>
      <xdr:row>49</xdr:row>
      <xdr:rowOff>19050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7553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49</xdr:row>
      <xdr:rowOff>9525</xdr:rowOff>
    </xdr:from>
    <xdr:to>
      <xdr:col>4</xdr:col>
      <xdr:colOff>409575</xdr:colOff>
      <xdr:row>49</xdr:row>
      <xdr:rowOff>152400</xdr:rowOff>
    </xdr:to>
    <xdr:pic>
      <xdr:nvPicPr>
        <xdr:cNvPr id="91" name="Picture 1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724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48</xdr:row>
      <xdr:rowOff>19050</xdr:rowOff>
    </xdr:from>
    <xdr:to>
      <xdr:col>5</xdr:col>
      <xdr:colOff>419100</xdr:colOff>
      <xdr:row>48</xdr:row>
      <xdr:rowOff>152400</xdr:rowOff>
    </xdr:to>
    <xdr:pic>
      <xdr:nvPicPr>
        <xdr:cNvPr id="92" name="Picture 1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75723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49</xdr:row>
      <xdr:rowOff>38100</xdr:rowOff>
    </xdr:from>
    <xdr:to>
      <xdr:col>4</xdr:col>
      <xdr:colOff>628650</xdr:colOff>
      <xdr:row>49</xdr:row>
      <xdr:rowOff>123825</xdr:rowOff>
    </xdr:to>
    <xdr:pic>
      <xdr:nvPicPr>
        <xdr:cNvPr id="93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77533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49</xdr:row>
      <xdr:rowOff>19050</xdr:rowOff>
    </xdr:from>
    <xdr:to>
      <xdr:col>5</xdr:col>
      <xdr:colOff>419100</xdr:colOff>
      <xdr:row>49</xdr:row>
      <xdr:rowOff>152400</xdr:rowOff>
    </xdr:to>
    <xdr:pic>
      <xdr:nvPicPr>
        <xdr:cNvPr id="94" name="Picture 1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77343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49</xdr:row>
      <xdr:rowOff>38100</xdr:rowOff>
    </xdr:from>
    <xdr:to>
      <xdr:col>5</xdr:col>
      <xdr:colOff>628650</xdr:colOff>
      <xdr:row>49</xdr:row>
      <xdr:rowOff>123825</xdr:rowOff>
    </xdr:to>
    <xdr:pic>
      <xdr:nvPicPr>
        <xdr:cNvPr id="95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77533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50</xdr:row>
      <xdr:rowOff>9525</xdr:rowOff>
    </xdr:from>
    <xdr:to>
      <xdr:col>4</xdr:col>
      <xdr:colOff>409575</xdr:colOff>
      <xdr:row>50</xdr:row>
      <xdr:rowOff>152400</xdr:rowOff>
    </xdr:to>
    <xdr:pic>
      <xdr:nvPicPr>
        <xdr:cNvPr id="96" name="Picture 1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7886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51</xdr:row>
      <xdr:rowOff>9525</xdr:rowOff>
    </xdr:from>
    <xdr:to>
      <xdr:col>4</xdr:col>
      <xdr:colOff>409575</xdr:colOff>
      <xdr:row>51</xdr:row>
      <xdr:rowOff>152400</xdr:rowOff>
    </xdr:to>
    <xdr:pic>
      <xdr:nvPicPr>
        <xdr:cNvPr id="97" name="Picture 1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048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51</xdr:row>
      <xdr:rowOff>19050</xdr:rowOff>
    </xdr:from>
    <xdr:to>
      <xdr:col>5</xdr:col>
      <xdr:colOff>419100</xdr:colOff>
      <xdr:row>51</xdr:row>
      <xdr:rowOff>152400</xdr:rowOff>
    </xdr:to>
    <xdr:pic>
      <xdr:nvPicPr>
        <xdr:cNvPr id="98" name="Picture 1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80581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52</xdr:row>
      <xdr:rowOff>9525</xdr:rowOff>
    </xdr:from>
    <xdr:to>
      <xdr:col>4</xdr:col>
      <xdr:colOff>409575</xdr:colOff>
      <xdr:row>52</xdr:row>
      <xdr:rowOff>152400</xdr:rowOff>
    </xdr:to>
    <xdr:pic>
      <xdr:nvPicPr>
        <xdr:cNvPr id="99" name="Picture 1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210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52</xdr:row>
      <xdr:rowOff>19050</xdr:rowOff>
    </xdr:from>
    <xdr:to>
      <xdr:col>5</xdr:col>
      <xdr:colOff>419100</xdr:colOff>
      <xdr:row>52</xdr:row>
      <xdr:rowOff>152400</xdr:rowOff>
    </xdr:to>
    <xdr:pic>
      <xdr:nvPicPr>
        <xdr:cNvPr id="100" name="Picture 1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82200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53</xdr:row>
      <xdr:rowOff>9525</xdr:rowOff>
    </xdr:from>
    <xdr:to>
      <xdr:col>4</xdr:col>
      <xdr:colOff>409575</xdr:colOff>
      <xdr:row>53</xdr:row>
      <xdr:rowOff>152400</xdr:rowOff>
    </xdr:to>
    <xdr:pic>
      <xdr:nvPicPr>
        <xdr:cNvPr id="101" name="Picture 1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372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53</xdr:row>
      <xdr:rowOff>19050</xdr:rowOff>
    </xdr:from>
    <xdr:to>
      <xdr:col>5</xdr:col>
      <xdr:colOff>419100</xdr:colOff>
      <xdr:row>53</xdr:row>
      <xdr:rowOff>152400</xdr:rowOff>
    </xdr:to>
    <xdr:pic>
      <xdr:nvPicPr>
        <xdr:cNvPr id="102" name="Picture 1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83820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54</xdr:row>
      <xdr:rowOff>9525</xdr:rowOff>
    </xdr:from>
    <xdr:to>
      <xdr:col>4</xdr:col>
      <xdr:colOff>409575</xdr:colOff>
      <xdr:row>54</xdr:row>
      <xdr:rowOff>152400</xdr:rowOff>
    </xdr:to>
    <xdr:pic>
      <xdr:nvPicPr>
        <xdr:cNvPr id="103" name="Picture 1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534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54</xdr:row>
      <xdr:rowOff>38100</xdr:rowOff>
    </xdr:from>
    <xdr:to>
      <xdr:col>4</xdr:col>
      <xdr:colOff>628650</xdr:colOff>
      <xdr:row>54</xdr:row>
      <xdr:rowOff>123825</xdr:rowOff>
    </xdr:to>
    <xdr:pic>
      <xdr:nvPicPr>
        <xdr:cNvPr id="104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85629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55</xdr:row>
      <xdr:rowOff>9525</xdr:rowOff>
    </xdr:from>
    <xdr:to>
      <xdr:col>4</xdr:col>
      <xdr:colOff>409575</xdr:colOff>
      <xdr:row>55</xdr:row>
      <xdr:rowOff>152400</xdr:rowOff>
    </xdr:to>
    <xdr:pic>
      <xdr:nvPicPr>
        <xdr:cNvPr id="105" name="Picture 1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696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55</xdr:row>
      <xdr:rowOff>19050</xdr:rowOff>
    </xdr:from>
    <xdr:to>
      <xdr:col>5</xdr:col>
      <xdr:colOff>419100</xdr:colOff>
      <xdr:row>55</xdr:row>
      <xdr:rowOff>152400</xdr:rowOff>
    </xdr:to>
    <xdr:pic>
      <xdr:nvPicPr>
        <xdr:cNvPr id="106" name="Picture 1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87058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55</xdr:row>
      <xdr:rowOff>0</xdr:rowOff>
    </xdr:from>
    <xdr:to>
      <xdr:col>6</xdr:col>
      <xdr:colOff>428625</xdr:colOff>
      <xdr:row>56</xdr:row>
      <xdr:rowOff>19050</xdr:rowOff>
    </xdr:to>
    <xdr:pic>
      <xdr:nvPicPr>
        <xdr:cNvPr id="107" name="Picture 1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9675" y="8686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56</xdr:row>
      <xdr:rowOff>9525</xdr:rowOff>
    </xdr:from>
    <xdr:to>
      <xdr:col>4</xdr:col>
      <xdr:colOff>409575</xdr:colOff>
      <xdr:row>56</xdr:row>
      <xdr:rowOff>152400</xdr:rowOff>
    </xdr:to>
    <xdr:pic>
      <xdr:nvPicPr>
        <xdr:cNvPr id="108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88582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56</xdr:row>
      <xdr:rowOff>19050</xdr:rowOff>
    </xdr:from>
    <xdr:to>
      <xdr:col>5</xdr:col>
      <xdr:colOff>419100</xdr:colOff>
      <xdr:row>56</xdr:row>
      <xdr:rowOff>152400</xdr:rowOff>
    </xdr:to>
    <xdr:pic>
      <xdr:nvPicPr>
        <xdr:cNvPr id="109" name="Picture 1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88677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57</xdr:row>
      <xdr:rowOff>9525</xdr:rowOff>
    </xdr:from>
    <xdr:to>
      <xdr:col>4</xdr:col>
      <xdr:colOff>409575</xdr:colOff>
      <xdr:row>57</xdr:row>
      <xdr:rowOff>152400</xdr:rowOff>
    </xdr:to>
    <xdr:pic>
      <xdr:nvPicPr>
        <xdr:cNvPr id="110" name="Picture 1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0201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58</xdr:row>
      <xdr:rowOff>9525</xdr:rowOff>
    </xdr:from>
    <xdr:to>
      <xdr:col>4</xdr:col>
      <xdr:colOff>409575</xdr:colOff>
      <xdr:row>58</xdr:row>
      <xdr:rowOff>152400</xdr:rowOff>
    </xdr:to>
    <xdr:pic>
      <xdr:nvPicPr>
        <xdr:cNvPr id="111" name="Picture 1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1821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58</xdr:row>
      <xdr:rowOff>19050</xdr:rowOff>
    </xdr:from>
    <xdr:to>
      <xdr:col>5</xdr:col>
      <xdr:colOff>419100</xdr:colOff>
      <xdr:row>58</xdr:row>
      <xdr:rowOff>152400</xdr:rowOff>
    </xdr:to>
    <xdr:pic>
      <xdr:nvPicPr>
        <xdr:cNvPr id="112" name="Picture 1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91916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59</xdr:row>
      <xdr:rowOff>9525</xdr:rowOff>
    </xdr:from>
    <xdr:to>
      <xdr:col>4</xdr:col>
      <xdr:colOff>409575</xdr:colOff>
      <xdr:row>59</xdr:row>
      <xdr:rowOff>152400</xdr:rowOff>
    </xdr:to>
    <xdr:pic>
      <xdr:nvPicPr>
        <xdr:cNvPr id="113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3440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59</xdr:row>
      <xdr:rowOff>19050</xdr:rowOff>
    </xdr:from>
    <xdr:to>
      <xdr:col>5</xdr:col>
      <xdr:colOff>419100</xdr:colOff>
      <xdr:row>59</xdr:row>
      <xdr:rowOff>152400</xdr:rowOff>
    </xdr:to>
    <xdr:pic>
      <xdr:nvPicPr>
        <xdr:cNvPr id="114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93535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60</xdr:row>
      <xdr:rowOff>9525</xdr:rowOff>
    </xdr:from>
    <xdr:to>
      <xdr:col>4</xdr:col>
      <xdr:colOff>409575</xdr:colOff>
      <xdr:row>60</xdr:row>
      <xdr:rowOff>152400</xdr:rowOff>
    </xdr:to>
    <xdr:pic>
      <xdr:nvPicPr>
        <xdr:cNvPr id="115" name="Picture 1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5059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60</xdr:row>
      <xdr:rowOff>38100</xdr:rowOff>
    </xdr:from>
    <xdr:to>
      <xdr:col>4</xdr:col>
      <xdr:colOff>628650</xdr:colOff>
      <xdr:row>60</xdr:row>
      <xdr:rowOff>123825</xdr:rowOff>
    </xdr:to>
    <xdr:pic>
      <xdr:nvPicPr>
        <xdr:cNvPr id="116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95345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60</xdr:row>
      <xdr:rowOff>19050</xdr:rowOff>
    </xdr:from>
    <xdr:to>
      <xdr:col>5</xdr:col>
      <xdr:colOff>419100</xdr:colOff>
      <xdr:row>60</xdr:row>
      <xdr:rowOff>152400</xdr:rowOff>
    </xdr:to>
    <xdr:pic>
      <xdr:nvPicPr>
        <xdr:cNvPr id="117" name="Picture 1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95154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60</xdr:row>
      <xdr:rowOff>38100</xdr:rowOff>
    </xdr:from>
    <xdr:to>
      <xdr:col>5</xdr:col>
      <xdr:colOff>628650</xdr:colOff>
      <xdr:row>60</xdr:row>
      <xdr:rowOff>123825</xdr:rowOff>
    </xdr:to>
    <xdr:pic>
      <xdr:nvPicPr>
        <xdr:cNvPr id="118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95345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61</xdr:row>
      <xdr:rowOff>9525</xdr:rowOff>
    </xdr:from>
    <xdr:to>
      <xdr:col>4</xdr:col>
      <xdr:colOff>409575</xdr:colOff>
      <xdr:row>61</xdr:row>
      <xdr:rowOff>152400</xdr:rowOff>
    </xdr:to>
    <xdr:pic>
      <xdr:nvPicPr>
        <xdr:cNvPr id="119" name="Picture 1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667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61</xdr:row>
      <xdr:rowOff>19050</xdr:rowOff>
    </xdr:from>
    <xdr:to>
      <xdr:col>5</xdr:col>
      <xdr:colOff>419100</xdr:colOff>
      <xdr:row>61</xdr:row>
      <xdr:rowOff>152400</xdr:rowOff>
    </xdr:to>
    <xdr:pic>
      <xdr:nvPicPr>
        <xdr:cNvPr id="120" name="Picture 1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96774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62</xdr:row>
      <xdr:rowOff>9525</xdr:rowOff>
    </xdr:from>
    <xdr:to>
      <xdr:col>4</xdr:col>
      <xdr:colOff>409575</xdr:colOff>
      <xdr:row>62</xdr:row>
      <xdr:rowOff>152400</xdr:rowOff>
    </xdr:to>
    <xdr:pic>
      <xdr:nvPicPr>
        <xdr:cNvPr id="121" name="Picture 1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829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62</xdr:row>
      <xdr:rowOff>19050</xdr:rowOff>
    </xdr:from>
    <xdr:to>
      <xdr:col>5</xdr:col>
      <xdr:colOff>419100</xdr:colOff>
      <xdr:row>62</xdr:row>
      <xdr:rowOff>152400</xdr:rowOff>
    </xdr:to>
    <xdr:pic>
      <xdr:nvPicPr>
        <xdr:cNvPr id="122" name="Picture 1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98393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63</xdr:row>
      <xdr:rowOff>9525</xdr:rowOff>
    </xdr:from>
    <xdr:to>
      <xdr:col>4</xdr:col>
      <xdr:colOff>409575</xdr:colOff>
      <xdr:row>63</xdr:row>
      <xdr:rowOff>152400</xdr:rowOff>
    </xdr:to>
    <xdr:pic>
      <xdr:nvPicPr>
        <xdr:cNvPr id="123" name="Picture 1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99917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63</xdr:row>
      <xdr:rowOff>19050</xdr:rowOff>
    </xdr:from>
    <xdr:to>
      <xdr:col>5</xdr:col>
      <xdr:colOff>419100</xdr:colOff>
      <xdr:row>63</xdr:row>
      <xdr:rowOff>152400</xdr:rowOff>
    </xdr:to>
    <xdr:pic>
      <xdr:nvPicPr>
        <xdr:cNvPr id="124" name="Picture 1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00012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64</xdr:row>
      <xdr:rowOff>9525</xdr:rowOff>
    </xdr:from>
    <xdr:to>
      <xdr:col>4</xdr:col>
      <xdr:colOff>409575</xdr:colOff>
      <xdr:row>64</xdr:row>
      <xdr:rowOff>152400</xdr:rowOff>
    </xdr:to>
    <xdr:pic>
      <xdr:nvPicPr>
        <xdr:cNvPr id="125" name="Picture 1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01536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65</xdr:row>
      <xdr:rowOff>9525</xdr:rowOff>
    </xdr:from>
    <xdr:to>
      <xdr:col>4</xdr:col>
      <xdr:colOff>409575</xdr:colOff>
      <xdr:row>65</xdr:row>
      <xdr:rowOff>152400</xdr:rowOff>
    </xdr:to>
    <xdr:pic>
      <xdr:nvPicPr>
        <xdr:cNvPr id="126" name="Picture 1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03155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65</xdr:row>
      <xdr:rowOff>19050</xdr:rowOff>
    </xdr:from>
    <xdr:to>
      <xdr:col>5</xdr:col>
      <xdr:colOff>419100</xdr:colOff>
      <xdr:row>65</xdr:row>
      <xdr:rowOff>152400</xdr:rowOff>
    </xdr:to>
    <xdr:pic>
      <xdr:nvPicPr>
        <xdr:cNvPr id="127" name="Picture 1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03251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66</xdr:row>
      <xdr:rowOff>9525</xdr:rowOff>
    </xdr:from>
    <xdr:to>
      <xdr:col>4</xdr:col>
      <xdr:colOff>409575</xdr:colOff>
      <xdr:row>66</xdr:row>
      <xdr:rowOff>152400</xdr:rowOff>
    </xdr:to>
    <xdr:pic>
      <xdr:nvPicPr>
        <xdr:cNvPr id="128" name="Picture 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04775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66</xdr:row>
      <xdr:rowOff>19050</xdr:rowOff>
    </xdr:from>
    <xdr:to>
      <xdr:col>5</xdr:col>
      <xdr:colOff>419100</xdr:colOff>
      <xdr:row>66</xdr:row>
      <xdr:rowOff>152400</xdr:rowOff>
    </xdr:to>
    <xdr:pic>
      <xdr:nvPicPr>
        <xdr:cNvPr id="129" name="Picture 1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04870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67</xdr:row>
      <xdr:rowOff>9525</xdr:rowOff>
    </xdr:from>
    <xdr:to>
      <xdr:col>4</xdr:col>
      <xdr:colOff>409575</xdr:colOff>
      <xdr:row>67</xdr:row>
      <xdr:rowOff>152400</xdr:rowOff>
    </xdr:to>
    <xdr:pic>
      <xdr:nvPicPr>
        <xdr:cNvPr id="130" name="Picture 1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06394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67</xdr:row>
      <xdr:rowOff>19050</xdr:rowOff>
    </xdr:from>
    <xdr:to>
      <xdr:col>5</xdr:col>
      <xdr:colOff>419100</xdr:colOff>
      <xdr:row>67</xdr:row>
      <xdr:rowOff>152400</xdr:rowOff>
    </xdr:to>
    <xdr:pic>
      <xdr:nvPicPr>
        <xdr:cNvPr id="131" name="Picture 1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06489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238125</xdr:colOff>
      <xdr:row>67</xdr:row>
      <xdr:rowOff>152400</xdr:rowOff>
    </xdr:from>
    <xdr:to>
      <xdr:col>7</xdr:col>
      <xdr:colOff>466725</xdr:colOff>
      <xdr:row>69</xdr:row>
      <xdr:rowOff>19050</xdr:rowOff>
    </xdr:to>
    <xdr:pic>
      <xdr:nvPicPr>
        <xdr:cNvPr id="132" name="Picture 19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05475" y="1078230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69</xdr:row>
      <xdr:rowOff>9525</xdr:rowOff>
    </xdr:from>
    <xdr:to>
      <xdr:col>4</xdr:col>
      <xdr:colOff>409575</xdr:colOff>
      <xdr:row>69</xdr:row>
      <xdr:rowOff>152400</xdr:rowOff>
    </xdr:to>
    <xdr:pic>
      <xdr:nvPicPr>
        <xdr:cNvPr id="133" name="Picture 1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09632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69</xdr:row>
      <xdr:rowOff>19050</xdr:rowOff>
    </xdr:from>
    <xdr:to>
      <xdr:col>5</xdr:col>
      <xdr:colOff>419100</xdr:colOff>
      <xdr:row>69</xdr:row>
      <xdr:rowOff>152400</xdr:rowOff>
    </xdr:to>
    <xdr:pic>
      <xdr:nvPicPr>
        <xdr:cNvPr id="134" name="Picture 2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09728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70</xdr:row>
      <xdr:rowOff>9525</xdr:rowOff>
    </xdr:from>
    <xdr:to>
      <xdr:col>4</xdr:col>
      <xdr:colOff>409575</xdr:colOff>
      <xdr:row>70</xdr:row>
      <xdr:rowOff>152400</xdr:rowOff>
    </xdr:to>
    <xdr:pic>
      <xdr:nvPicPr>
        <xdr:cNvPr id="135" name="Picture 2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1252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70</xdr:row>
      <xdr:rowOff>19050</xdr:rowOff>
    </xdr:from>
    <xdr:to>
      <xdr:col>5</xdr:col>
      <xdr:colOff>419100</xdr:colOff>
      <xdr:row>70</xdr:row>
      <xdr:rowOff>152400</xdr:rowOff>
    </xdr:to>
    <xdr:pic>
      <xdr:nvPicPr>
        <xdr:cNvPr id="136" name="Picture 2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1347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70</xdr:row>
      <xdr:rowOff>38100</xdr:rowOff>
    </xdr:from>
    <xdr:to>
      <xdr:col>4</xdr:col>
      <xdr:colOff>628650</xdr:colOff>
      <xdr:row>70</xdr:row>
      <xdr:rowOff>123825</xdr:rowOff>
    </xdr:to>
    <xdr:pic>
      <xdr:nvPicPr>
        <xdr:cNvPr id="137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1537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70</xdr:row>
      <xdr:rowOff>38100</xdr:rowOff>
    </xdr:from>
    <xdr:to>
      <xdr:col>5</xdr:col>
      <xdr:colOff>628650</xdr:colOff>
      <xdr:row>70</xdr:row>
      <xdr:rowOff>123825</xdr:rowOff>
    </xdr:to>
    <xdr:pic>
      <xdr:nvPicPr>
        <xdr:cNvPr id="138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1537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71</xdr:row>
      <xdr:rowOff>9525</xdr:rowOff>
    </xdr:from>
    <xdr:to>
      <xdr:col>4</xdr:col>
      <xdr:colOff>409575</xdr:colOff>
      <xdr:row>71</xdr:row>
      <xdr:rowOff>152400</xdr:rowOff>
    </xdr:to>
    <xdr:pic>
      <xdr:nvPicPr>
        <xdr:cNvPr id="139" name="Picture 2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2871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71</xdr:row>
      <xdr:rowOff>38100</xdr:rowOff>
    </xdr:from>
    <xdr:to>
      <xdr:col>4</xdr:col>
      <xdr:colOff>628650</xdr:colOff>
      <xdr:row>71</xdr:row>
      <xdr:rowOff>123825</xdr:rowOff>
    </xdr:to>
    <xdr:pic>
      <xdr:nvPicPr>
        <xdr:cNvPr id="140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3157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71</xdr:row>
      <xdr:rowOff>19050</xdr:rowOff>
    </xdr:from>
    <xdr:to>
      <xdr:col>5</xdr:col>
      <xdr:colOff>419100</xdr:colOff>
      <xdr:row>71</xdr:row>
      <xdr:rowOff>152400</xdr:rowOff>
    </xdr:to>
    <xdr:pic>
      <xdr:nvPicPr>
        <xdr:cNvPr id="141" name="Picture 2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2966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71</xdr:row>
      <xdr:rowOff>38100</xdr:rowOff>
    </xdr:from>
    <xdr:to>
      <xdr:col>5</xdr:col>
      <xdr:colOff>628650</xdr:colOff>
      <xdr:row>71</xdr:row>
      <xdr:rowOff>123825</xdr:rowOff>
    </xdr:to>
    <xdr:pic>
      <xdr:nvPicPr>
        <xdr:cNvPr id="142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3157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72</xdr:row>
      <xdr:rowOff>9525</xdr:rowOff>
    </xdr:from>
    <xdr:to>
      <xdr:col>4</xdr:col>
      <xdr:colOff>409575</xdr:colOff>
      <xdr:row>72</xdr:row>
      <xdr:rowOff>152400</xdr:rowOff>
    </xdr:to>
    <xdr:pic>
      <xdr:nvPicPr>
        <xdr:cNvPr id="143" name="Picture 2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4490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72</xdr:row>
      <xdr:rowOff>38100</xdr:rowOff>
    </xdr:from>
    <xdr:to>
      <xdr:col>4</xdr:col>
      <xdr:colOff>628650</xdr:colOff>
      <xdr:row>72</xdr:row>
      <xdr:rowOff>123825</xdr:rowOff>
    </xdr:to>
    <xdr:pic>
      <xdr:nvPicPr>
        <xdr:cNvPr id="144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4776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72</xdr:row>
      <xdr:rowOff>19050</xdr:rowOff>
    </xdr:from>
    <xdr:to>
      <xdr:col>5</xdr:col>
      <xdr:colOff>419100</xdr:colOff>
      <xdr:row>72</xdr:row>
      <xdr:rowOff>152400</xdr:rowOff>
    </xdr:to>
    <xdr:pic>
      <xdr:nvPicPr>
        <xdr:cNvPr id="145" name="Picture 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4585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72</xdr:row>
      <xdr:rowOff>38100</xdr:rowOff>
    </xdr:from>
    <xdr:to>
      <xdr:col>5</xdr:col>
      <xdr:colOff>628650</xdr:colOff>
      <xdr:row>72</xdr:row>
      <xdr:rowOff>123825</xdr:rowOff>
    </xdr:to>
    <xdr:pic>
      <xdr:nvPicPr>
        <xdr:cNvPr id="146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47762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73</xdr:row>
      <xdr:rowOff>9525</xdr:rowOff>
    </xdr:from>
    <xdr:to>
      <xdr:col>4</xdr:col>
      <xdr:colOff>409575</xdr:colOff>
      <xdr:row>73</xdr:row>
      <xdr:rowOff>152400</xdr:rowOff>
    </xdr:to>
    <xdr:pic>
      <xdr:nvPicPr>
        <xdr:cNvPr id="147" name="Picture 2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6109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73</xdr:row>
      <xdr:rowOff>38100</xdr:rowOff>
    </xdr:from>
    <xdr:to>
      <xdr:col>4</xdr:col>
      <xdr:colOff>628650</xdr:colOff>
      <xdr:row>73</xdr:row>
      <xdr:rowOff>123825</xdr:rowOff>
    </xdr:to>
    <xdr:pic>
      <xdr:nvPicPr>
        <xdr:cNvPr id="148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6395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73</xdr:row>
      <xdr:rowOff>19050</xdr:rowOff>
    </xdr:from>
    <xdr:to>
      <xdr:col>5</xdr:col>
      <xdr:colOff>419100</xdr:colOff>
      <xdr:row>73</xdr:row>
      <xdr:rowOff>152400</xdr:rowOff>
    </xdr:to>
    <xdr:pic>
      <xdr:nvPicPr>
        <xdr:cNvPr id="149" name="Picture 2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6205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73</xdr:row>
      <xdr:rowOff>38100</xdr:rowOff>
    </xdr:from>
    <xdr:to>
      <xdr:col>5</xdr:col>
      <xdr:colOff>628650</xdr:colOff>
      <xdr:row>73</xdr:row>
      <xdr:rowOff>123825</xdr:rowOff>
    </xdr:to>
    <xdr:pic>
      <xdr:nvPicPr>
        <xdr:cNvPr id="150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6395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74</xdr:row>
      <xdr:rowOff>9525</xdr:rowOff>
    </xdr:from>
    <xdr:to>
      <xdr:col>4</xdr:col>
      <xdr:colOff>409575</xdr:colOff>
      <xdr:row>74</xdr:row>
      <xdr:rowOff>152400</xdr:rowOff>
    </xdr:to>
    <xdr:pic>
      <xdr:nvPicPr>
        <xdr:cNvPr id="151" name="Picture 2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7729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74</xdr:row>
      <xdr:rowOff>38100</xdr:rowOff>
    </xdr:from>
    <xdr:to>
      <xdr:col>4</xdr:col>
      <xdr:colOff>628650</xdr:colOff>
      <xdr:row>74</xdr:row>
      <xdr:rowOff>123825</xdr:rowOff>
    </xdr:to>
    <xdr:pic>
      <xdr:nvPicPr>
        <xdr:cNvPr id="152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8014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74</xdr:row>
      <xdr:rowOff>19050</xdr:rowOff>
    </xdr:from>
    <xdr:to>
      <xdr:col>5</xdr:col>
      <xdr:colOff>419100</xdr:colOff>
      <xdr:row>74</xdr:row>
      <xdr:rowOff>152400</xdr:rowOff>
    </xdr:to>
    <xdr:pic>
      <xdr:nvPicPr>
        <xdr:cNvPr id="153" name="Picture 2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7824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74</xdr:row>
      <xdr:rowOff>38100</xdr:rowOff>
    </xdr:from>
    <xdr:to>
      <xdr:col>5</xdr:col>
      <xdr:colOff>628650</xdr:colOff>
      <xdr:row>74</xdr:row>
      <xdr:rowOff>123825</xdr:rowOff>
    </xdr:to>
    <xdr:pic>
      <xdr:nvPicPr>
        <xdr:cNvPr id="154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8014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75</xdr:row>
      <xdr:rowOff>9525</xdr:rowOff>
    </xdr:from>
    <xdr:to>
      <xdr:col>4</xdr:col>
      <xdr:colOff>409575</xdr:colOff>
      <xdr:row>75</xdr:row>
      <xdr:rowOff>152400</xdr:rowOff>
    </xdr:to>
    <xdr:pic>
      <xdr:nvPicPr>
        <xdr:cNvPr id="155" name="Picture 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19348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75</xdr:row>
      <xdr:rowOff>38100</xdr:rowOff>
    </xdr:from>
    <xdr:to>
      <xdr:col>4</xdr:col>
      <xdr:colOff>628650</xdr:colOff>
      <xdr:row>75</xdr:row>
      <xdr:rowOff>123825</xdr:rowOff>
    </xdr:to>
    <xdr:pic>
      <xdr:nvPicPr>
        <xdr:cNvPr id="156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19634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75</xdr:row>
      <xdr:rowOff>19050</xdr:rowOff>
    </xdr:from>
    <xdr:to>
      <xdr:col>5</xdr:col>
      <xdr:colOff>419100</xdr:colOff>
      <xdr:row>75</xdr:row>
      <xdr:rowOff>152400</xdr:rowOff>
    </xdr:to>
    <xdr:pic>
      <xdr:nvPicPr>
        <xdr:cNvPr id="157" name="Picture 2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19443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75</xdr:row>
      <xdr:rowOff>38100</xdr:rowOff>
    </xdr:from>
    <xdr:to>
      <xdr:col>5</xdr:col>
      <xdr:colOff>628650</xdr:colOff>
      <xdr:row>75</xdr:row>
      <xdr:rowOff>123825</xdr:rowOff>
    </xdr:to>
    <xdr:pic>
      <xdr:nvPicPr>
        <xdr:cNvPr id="158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96340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76</xdr:row>
      <xdr:rowOff>9525</xdr:rowOff>
    </xdr:from>
    <xdr:to>
      <xdr:col>4</xdr:col>
      <xdr:colOff>409575</xdr:colOff>
      <xdr:row>76</xdr:row>
      <xdr:rowOff>152400</xdr:rowOff>
    </xdr:to>
    <xdr:pic>
      <xdr:nvPicPr>
        <xdr:cNvPr id="159" name="Picture 2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0967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77</xdr:row>
      <xdr:rowOff>9525</xdr:rowOff>
    </xdr:from>
    <xdr:to>
      <xdr:col>4</xdr:col>
      <xdr:colOff>409575</xdr:colOff>
      <xdr:row>77</xdr:row>
      <xdr:rowOff>152400</xdr:rowOff>
    </xdr:to>
    <xdr:pic>
      <xdr:nvPicPr>
        <xdr:cNvPr id="160" name="Picture 2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2586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78</xdr:row>
      <xdr:rowOff>9525</xdr:rowOff>
    </xdr:from>
    <xdr:to>
      <xdr:col>4</xdr:col>
      <xdr:colOff>409575</xdr:colOff>
      <xdr:row>78</xdr:row>
      <xdr:rowOff>152400</xdr:rowOff>
    </xdr:to>
    <xdr:pic>
      <xdr:nvPicPr>
        <xdr:cNvPr id="161" name="Picture 2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4206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79</xdr:row>
      <xdr:rowOff>9525</xdr:rowOff>
    </xdr:from>
    <xdr:to>
      <xdr:col>4</xdr:col>
      <xdr:colOff>409575</xdr:colOff>
      <xdr:row>79</xdr:row>
      <xdr:rowOff>152400</xdr:rowOff>
    </xdr:to>
    <xdr:pic>
      <xdr:nvPicPr>
        <xdr:cNvPr id="162" name="Picture 2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5825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80</xdr:row>
      <xdr:rowOff>9525</xdr:rowOff>
    </xdr:from>
    <xdr:to>
      <xdr:col>4</xdr:col>
      <xdr:colOff>409575</xdr:colOff>
      <xdr:row>80</xdr:row>
      <xdr:rowOff>152400</xdr:rowOff>
    </xdr:to>
    <xdr:pic>
      <xdr:nvPicPr>
        <xdr:cNvPr id="163" name="Picture 2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7444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81</xdr:row>
      <xdr:rowOff>9525</xdr:rowOff>
    </xdr:from>
    <xdr:to>
      <xdr:col>4</xdr:col>
      <xdr:colOff>409575</xdr:colOff>
      <xdr:row>81</xdr:row>
      <xdr:rowOff>152400</xdr:rowOff>
    </xdr:to>
    <xdr:pic>
      <xdr:nvPicPr>
        <xdr:cNvPr id="164" name="Picture 2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9063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81</xdr:row>
      <xdr:rowOff>19050</xdr:rowOff>
    </xdr:from>
    <xdr:to>
      <xdr:col>5</xdr:col>
      <xdr:colOff>419100</xdr:colOff>
      <xdr:row>81</xdr:row>
      <xdr:rowOff>152400</xdr:rowOff>
    </xdr:to>
    <xdr:pic>
      <xdr:nvPicPr>
        <xdr:cNvPr id="165" name="Picture 2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29159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82</xdr:row>
      <xdr:rowOff>9525</xdr:rowOff>
    </xdr:from>
    <xdr:to>
      <xdr:col>4</xdr:col>
      <xdr:colOff>409575</xdr:colOff>
      <xdr:row>82</xdr:row>
      <xdr:rowOff>152400</xdr:rowOff>
    </xdr:to>
    <xdr:pic>
      <xdr:nvPicPr>
        <xdr:cNvPr id="166" name="Picture 2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0683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83</xdr:row>
      <xdr:rowOff>9525</xdr:rowOff>
    </xdr:from>
    <xdr:to>
      <xdr:col>4</xdr:col>
      <xdr:colOff>409575</xdr:colOff>
      <xdr:row>83</xdr:row>
      <xdr:rowOff>152400</xdr:rowOff>
    </xdr:to>
    <xdr:pic>
      <xdr:nvPicPr>
        <xdr:cNvPr id="167" name="Picture 2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2302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238125</xdr:colOff>
      <xdr:row>83</xdr:row>
      <xdr:rowOff>142875</xdr:rowOff>
    </xdr:from>
    <xdr:to>
      <xdr:col>7</xdr:col>
      <xdr:colOff>466725</xdr:colOff>
      <xdr:row>85</xdr:row>
      <xdr:rowOff>9525</xdr:rowOff>
    </xdr:to>
    <xdr:pic>
      <xdr:nvPicPr>
        <xdr:cNvPr id="168" name="Picture 2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05475" y="13363575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85</xdr:row>
      <xdr:rowOff>9525</xdr:rowOff>
    </xdr:from>
    <xdr:to>
      <xdr:col>4</xdr:col>
      <xdr:colOff>409575</xdr:colOff>
      <xdr:row>85</xdr:row>
      <xdr:rowOff>152400</xdr:rowOff>
    </xdr:to>
    <xdr:pic>
      <xdr:nvPicPr>
        <xdr:cNvPr id="169" name="Picture 2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5540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85</xdr:row>
      <xdr:rowOff>19050</xdr:rowOff>
    </xdr:from>
    <xdr:to>
      <xdr:col>5</xdr:col>
      <xdr:colOff>419100</xdr:colOff>
      <xdr:row>85</xdr:row>
      <xdr:rowOff>152400</xdr:rowOff>
    </xdr:to>
    <xdr:pic>
      <xdr:nvPicPr>
        <xdr:cNvPr id="170" name="Picture 2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35636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86</xdr:row>
      <xdr:rowOff>9525</xdr:rowOff>
    </xdr:from>
    <xdr:to>
      <xdr:col>4</xdr:col>
      <xdr:colOff>409575</xdr:colOff>
      <xdr:row>86</xdr:row>
      <xdr:rowOff>152400</xdr:rowOff>
    </xdr:to>
    <xdr:pic>
      <xdr:nvPicPr>
        <xdr:cNvPr id="171" name="Picture 2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7160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86</xdr:row>
      <xdr:rowOff>19050</xdr:rowOff>
    </xdr:from>
    <xdr:to>
      <xdr:col>5</xdr:col>
      <xdr:colOff>419100</xdr:colOff>
      <xdr:row>86</xdr:row>
      <xdr:rowOff>152400</xdr:rowOff>
    </xdr:to>
    <xdr:pic>
      <xdr:nvPicPr>
        <xdr:cNvPr id="172" name="Picture 2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37255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86</xdr:row>
      <xdr:rowOff>38100</xdr:rowOff>
    </xdr:from>
    <xdr:to>
      <xdr:col>5</xdr:col>
      <xdr:colOff>628650</xdr:colOff>
      <xdr:row>86</xdr:row>
      <xdr:rowOff>123825</xdr:rowOff>
    </xdr:to>
    <xdr:pic>
      <xdr:nvPicPr>
        <xdr:cNvPr id="173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37445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86</xdr:row>
      <xdr:rowOff>38100</xdr:rowOff>
    </xdr:from>
    <xdr:to>
      <xdr:col>4</xdr:col>
      <xdr:colOff>628650</xdr:colOff>
      <xdr:row>86</xdr:row>
      <xdr:rowOff>123825</xdr:rowOff>
    </xdr:to>
    <xdr:pic>
      <xdr:nvPicPr>
        <xdr:cNvPr id="174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37445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87</xdr:row>
      <xdr:rowOff>9525</xdr:rowOff>
    </xdr:from>
    <xdr:to>
      <xdr:col>4</xdr:col>
      <xdr:colOff>409575</xdr:colOff>
      <xdr:row>87</xdr:row>
      <xdr:rowOff>152400</xdr:rowOff>
    </xdr:to>
    <xdr:pic>
      <xdr:nvPicPr>
        <xdr:cNvPr id="175" name="Picture 2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8779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87</xdr:row>
      <xdr:rowOff>19050</xdr:rowOff>
    </xdr:from>
    <xdr:to>
      <xdr:col>5</xdr:col>
      <xdr:colOff>419100</xdr:colOff>
      <xdr:row>87</xdr:row>
      <xdr:rowOff>152400</xdr:rowOff>
    </xdr:to>
    <xdr:pic>
      <xdr:nvPicPr>
        <xdr:cNvPr id="176" name="Picture 2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38874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88</xdr:row>
      <xdr:rowOff>9525</xdr:rowOff>
    </xdr:from>
    <xdr:to>
      <xdr:col>4</xdr:col>
      <xdr:colOff>409575</xdr:colOff>
      <xdr:row>88</xdr:row>
      <xdr:rowOff>152400</xdr:rowOff>
    </xdr:to>
    <xdr:pic>
      <xdr:nvPicPr>
        <xdr:cNvPr id="177" name="Picture 2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039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88</xdr:row>
      <xdr:rowOff>19050</xdr:rowOff>
    </xdr:from>
    <xdr:to>
      <xdr:col>5</xdr:col>
      <xdr:colOff>419100</xdr:colOff>
      <xdr:row>88</xdr:row>
      <xdr:rowOff>152400</xdr:rowOff>
    </xdr:to>
    <xdr:pic>
      <xdr:nvPicPr>
        <xdr:cNvPr id="178" name="Picture 2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40493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89</xdr:row>
      <xdr:rowOff>9525</xdr:rowOff>
    </xdr:from>
    <xdr:to>
      <xdr:col>4</xdr:col>
      <xdr:colOff>409575</xdr:colOff>
      <xdr:row>89</xdr:row>
      <xdr:rowOff>152400</xdr:rowOff>
    </xdr:to>
    <xdr:pic>
      <xdr:nvPicPr>
        <xdr:cNvPr id="179" name="Picture 2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2017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89</xdr:row>
      <xdr:rowOff>38100</xdr:rowOff>
    </xdr:from>
    <xdr:to>
      <xdr:col>4</xdr:col>
      <xdr:colOff>628650</xdr:colOff>
      <xdr:row>89</xdr:row>
      <xdr:rowOff>123825</xdr:rowOff>
    </xdr:to>
    <xdr:pic>
      <xdr:nvPicPr>
        <xdr:cNvPr id="180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42303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89</xdr:row>
      <xdr:rowOff>19050</xdr:rowOff>
    </xdr:from>
    <xdr:to>
      <xdr:col>5</xdr:col>
      <xdr:colOff>419100</xdr:colOff>
      <xdr:row>89</xdr:row>
      <xdr:rowOff>152400</xdr:rowOff>
    </xdr:to>
    <xdr:pic>
      <xdr:nvPicPr>
        <xdr:cNvPr id="181" name="Picture 2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421130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89</xdr:row>
      <xdr:rowOff>38100</xdr:rowOff>
    </xdr:from>
    <xdr:to>
      <xdr:col>5</xdr:col>
      <xdr:colOff>628650</xdr:colOff>
      <xdr:row>89</xdr:row>
      <xdr:rowOff>123825</xdr:rowOff>
    </xdr:to>
    <xdr:pic>
      <xdr:nvPicPr>
        <xdr:cNvPr id="182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4230350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90</xdr:row>
      <xdr:rowOff>9525</xdr:rowOff>
    </xdr:from>
    <xdr:to>
      <xdr:col>4</xdr:col>
      <xdr:colOff>409575</xdr:colOff>
      <xdr:row>90</xdr:row>
      <xdr:rowOff>152400</xdr:rowOff>
    </xdr:to>
    <xdr:pic>
      <xdr:nvPicPr>
        <xdr:cNvPr id="183" name="Picture 2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3637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90</xdr:row>
      <xdr:rowOff>19050</xdr:rowOff>
    </xdr:from>
    <xdr:to>
      <xdr:col>5</xdr:col>
      <xdr:colOff>419100</xdr:colOff>
      <xdr:row>90</xdr:row>
      <xdr:rowOff>152400</xdr:rowOff>
    </xdr:to>
    <xdr:pic>
      <xdr:nvPicPr>
        <xdr:cNvPr id="184" name="Picture 2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437322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476250</xdr:colOff>
      <xdr:row>90</xdr:row>
      <xdr:rowOff>38100</xdr:rowOff>
    </xdr:from>
    <xdr:to>
      <xdr:col>5</xdr:col>
      <xdr:colOff>628650</xdr:colOff>
      <xdr:row>90</xdr:row>
      <xdr:rowOff>123825</xdr:rowOff>
    </xdr:to>
    <xdr:pic>
      <xdr:nvPicPr>
        <xdr:cNvPr id="185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4392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90</xdr:row>
      <xdr:rowOff>38100</xdr:rowOff>
    </xdr:from>
    <xdr:to>
      <xdr:col>4</xdr:col>
      <xdr:colOff>628650</xdr:colOff>
      <xdr:row>90</xdr:row>
      <xdr:rowOff>123825</xdr:rowOff>
    </xdr:to>
    <xdr:pic>
      <xdr:nvPicPr>
        <xdr:cNvPr id="186" name="image11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86200" y="14392275"/>
          <a:ext cx="1619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91</xdr:row>
      <xdr:rowOff>9525</xdr:rowOff>
    </xdr:from>
    <xdr:to>
      <xdr:col>4</xdr:col>
      <xdr:colOff>409575</xdr:colOff>
      <xdr:row>91</xdr:row>
      <xdr:rowOff>152400</xdr:rowOff>
    </xdr:to>
    <xdr:pic>
      <xdr:nvPicPr>
        <xdr:cNvPr id="187" name="Picture 2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5256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91</xdr:row>
      <xdr:rowOff>19050</xdr:rowOff>
    </xdr:from>
    <xdr:to>
      <xdr:col>5</xdr:col>
      <xdr:colOff>419100</xdr:colOff>
      <xdr:row>91</xdr:row>
      <xdr:rowOff>152400</xdr:rowOff>
    </xdr:to>
    <xdr:pic>
      <xdr:nvPicPr>
        <xdr:cNvPr id="188" name="Picture 2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24350" y="14535150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92</xdr:row>
      <xdr:rowOff>9525</xdr:rowOff>
    </xdr:from>
    <xdr:to>
      <xdr:col>4</xdr:col>
      <xdr:colOff>409575</xdr:colOff>
      <xdr:row>92</xdr:row>
      <xdr:rowOff>152400</xdr:rowOff>
    </xdr:to>
    <xdr:pic>
      <xdr:nvPicPr>
        <xdr:cNvPr id="189" name="Picture 2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6875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93</xdr:row>
      <xdr:rowOff>9525</xdr:rowOff>
    </xdr:from>
    <xdr:to>
      <xdr:col>4</xdr:col>
      <xdr:colOff>409575</xdr:colOff>
      <xdr:row>93</xdr:row>
      <xdr:rowOff>152400</xdr:rowOff>
    </xdr:to>
    <xdr:pic>
      <xdr:nvPicPr>
        <xdr:cNvPr id="190" name="Picture 2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48494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94</xdr:row>
      <xdr:rowOff>9525</xdr:rowOff>
    </xdr:from>
    <xdr:to>
      <xdr:col>4</xdr:col>
      <xdr:colOff>409575</xdr:colOff>
      <xdr:row>94</xdr:row>
      <xdr:rowOff>152400</xdr:rowOff>
    </xdr:to>
    <xdr:pic>
      <xdr:nvPicPr>
        <xdr:cNvPr id="191" name="Picture 2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5011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5</xdr:row>
      <xdr:rowOff>47625</xdr:rowOff>
    </xdr:to>
    <xdr:pic>
      <xdr:nvPicPr>
        <xdr:cNvPr id="192" name="Picture 21" descr="Plastics-DOM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5819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0</xdr:colOff>
      <xdr:row>56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762000</xdr:rowOff>
    </xdr:from>
    <xdr:to>
      <xdr:col>0</xdr:col>
      <xdr:colOff>0</xdr:colOff>
      <xdr:row>1</xdr:row>
      <xdr:rowOff>762000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96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1</xdr:row>
      <xdr:rowOff>800100</xdr:rowOff>
    </xdr:from>
    <xdr:to>
      <xdr:col>0</xdr:col>
      <xdr:colOff>0</xdr:colOff>
      <xdr:row>1</xdr:row>
      <xdr:rowOff>800100</xdr:rowOff>
    </xdr:to>
    <xdr:sp>
      <xdr:nvSpPr>
        <xdr:cNvPr id="3" name="Rectangle 12">
          <a:hlinkClick r:id="rId3"/>
        </xdr:cNvPr>
        <xdr:cNvSpPr>
          <a:spLocks/>
        </xdr:cNvSpPr>
      </xdr:nvSpPr>
      <xdr:spPr>
        <a:xfrm>
          <a:off x="0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>
    <xdr:from>
      <xdr:col>7</xdr:col>
      <xdr:colOff>809625</xdr:colOff>
      <xdr:row>0</xdr:row>
      <xdr:rowOff>38100</xdr:rowOff>
    </xdr:from>
    <xdr:to>
      <xdr:col>8</xdr:col>
      <xdr:colOff>819150</xdr:colOff>
      <xdr:row>0</xdr:row>
      <xdr:rowOff>200025</xdr:rowOff>
    </xdr:to>
    <xdr:sp>
      <xdr:nvSpPr>
        <xdr:cNvPr id="4" name="Rectangle 14">
          <a:hlinkClick r:id="rId4"/>
        </xdr:cNvPr>
        <xdr:cNvSpPr>
          <a:spLocks/>
        </xdr:cNvSpPr>
      </xdr:nvSpPr>
      <xdr:spPr>
        <a:xfrm>
          <a:off x="7391400" y="38100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790575</xdr:colOff>
      <xdr:row>1</xdr:row>
      <xdr:rowOff>657225</xdr:rowOff>
    </xdr:to>
    <xdr:pic>
      <xdr:nvPicPr>
        <xdr:cNvPr id="5" name="Picture 10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553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9</xdr:row>
      <xdr:rowOff>19050</xdr:rowOff>
    </xdr:from>
    <xdr:to>
      <xdr:col>2</xdr:col>
      <xdr:colOff>381000</xdr:colOff>
      <xdr:row>9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2943225"/>
          <a:ext cx="695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9</xdr:row>
      <xdr:rowOff>28575</xdr:rowOff>
    </xdr:from>
    <xdr:to>
      <xdr:col>4</xdr:col>
      <xdr:colOff>314325</xdr:colOff>
      <xdr:row>9</xdr:row>
      <xdr:rowOff>581025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2952750"/>
          <a:ext cx="7429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457200</xdr:colOff>
      <xdr:row>9</xdr:row>
      <xdr:rowOff>28575</xdr:rowOff>
    </xdr:from>
    <xdr:to>
      <xdr:col>6</xdr:col>
      <xdr:colOff>428625</xdr:colOff>
      <xdr:row>9</xdr:row>
      <xdr:rowOff>552450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2952750"/>
          <a:ext cx="7905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56</xdr:row>
      <xdr:rowOff>161925</xdr:rowOff>
    </xdr:to>
    <xdr:pic>
      <xdr:nvPicPr>
        <xdr:cNvPr id="9" name="Изображения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525375"/>
          <a:ext cx="82200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762000</xdr:rowOff>
    </xdr:from>
    <xdr:to>
      <xdr:col>0</xdr:col>
      <xdr:colOff>1381125</xdr:colOff>
      <xdr:row>1</xdr:row>
      <xdr:rowOff>1047750</xdr:rowOff>
    </xdr:to>
    <xdr:sp>
      <xdr:nvSpPr>
        <xdr:cNvPr id="10" name="Rectangle 14">
          <a:hlinkClick r:id="rId10"/>
        </xdr:cNvPr>
        <xdr:cNvSpPr>
          <a:spLocks/>
        </xdr:cNvSpPr>
      </xdr:nvSpPr>
      <xdr:spPr>
        <a:xfrm>
          <a:off x="0" y="962025"/>
          <a:ext cx="1381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542925</xdr:colOff>
      <xdr:row>1</xdr:row>
      <xdr:rowOff>800100</xdr:rowOff>
    </xdr:from>
    <xdr:to>
      <xdr:col>5</xdr:col>
      <xdr:colOff>819150</xdr:colOff>
      <xdr:row>1</xdr:row>
      <xdr:rowOff>1009650</xdr:rowOff>
    </xdr:to>
    <xdr:sp>
      <xdr:nvSpPr>
        <xdr:cNvPr id="11" name="Rectangle 12">
          <a:hlinkClick r:id="rId11"/>
        </xdr:cNvPr>
        <xdr:cNvSpPr>
          <a:spLocks/>
        </xdr:cNvSpPr>
      </xdr:nvSpPr>
      <xdr:spPr>
        <a:xfrm>
          <a:off x="2209800" y="1000125"/>
          <a:ext cx="3552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>
    <xdr:from>
      <xdr:col>7</xdr:col>
      <xdr:colOff>342900</xdr:colOff>
      <xdr:row>9</xdr:row>
      <xdr:rowOff>66675</xdr:rowOff>
    </xdr:from>
    <xdr:to>
      <xdr:col>8</xdr:col>
      <xdr:colOff>428625</xdr:colOff>
      <xdr:row>9</xdr:row>
      <xdr:rowOff>571500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24675" y="2990850"/>
          <a:ext cx="904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1</xdr:row>
      <xdr:rowOff>104775</xdr:rowOff>
    </xdr:from>
    <xdr:to>
      <xdr:col>10</xdr:col>
      <xdr:colOff>457200</xdr:colOff>
      <xdr:row>1</xdr:row>
      <xdr:rowOff>904875</xdr:rowOff>
    </xdr:to>
    <xdr:pic>
      <xdr:nvPicPr>
        <xdr:cNvPr id="13" name="Изображения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67525" y="304800"/>
          <a:ext cx="2628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1066800</xdr:colOff>
      <xdr:row>26</xdr:row>
      <xdr:rowOff>19050</xdr:rowOff>
    </xdr:from>
    <xdr:to>
      <xdr:col>0</xdr:col>
      <xdr:colOff>1362075</xdr:colOff>
      <xdr:row>26</xdr:row>
      <xdr:rowOff>371475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6800" y="6486525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1181100</xdr:colOff>
      <xdr:row>45</xdr:row>
      <xdr:rowOff>38100</xdr:rowOff>
    </xdr:from>
    <xdr:to>
      <xdr:col>0</xdr:col>
      <xdr:colOff>1466850</xdr:colOff>
      <xdr:row>45</xdr:row>
      <xdr:rowOff>419100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81100" y="9934575"/>
          <a:ext cx="2952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447675</xdr:colOff>
      <xdr:row>47</xdr:row>
      <xdr:rowOff>9525</xdr:rowOff>
    </xdr:from>
    <xdr:to>
      <xdr:col>7</xdr:col>
      <xdr:colOff>742950</xdr:colOff>
      <xdr:row>47</xdr:row>
      <xdr:rowOff>361950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29450" y="10525125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352425</xdr:colOff>
      <xdr:row>9</xdr:row>
      <xdr:rowOff>47625</xdr:rowOff>
    </xdr:from>
    <xdr:to>
      <xdr:col>10</xdr:col>
      <xdr:colOff>371475</xdr:colOff>
      <xdr:row>9</xdr:row>
      <xdr:rowOff>561975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00" y="2971800"/>
          <a:ext cx="838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9</xdr:row>
      <xdr:rowOff>19050</xdr:rowOff>
    </xdr:from>
    <xdr:to>
      <xdr:col>11</xdr:col>
      <xdr:colOff>1085850</xdr:colOff>
      <xdr:row>9</xdr:row>
      <xdr:rowOff>514350</xdr:rowOff>
    </xdr:to>
    <xdr:pic>
      <xdr:nvPicPr>
        <xdr:cNvPr id="18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20325" y="2943225"/>
          <a:ext cx="723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1266825</xdr:rowOff>
    </xdr:from>
    <xdr:to>
      <xdr:col>0</xdr:col>
      <xdr:colOff>0</xdr:colOff>
      <xdr:row>0</xdr:row>
      <xdr:rowOff>1419225</xdr:rowOff>
    </xdr:to>
    <xdr:sp>
      <xdr:nvSpPr>
        <xdr:cNvPr id="1" name="Rectangle 13"/>
        <xdr:cNvSpPr>
          <a:spLocks/>
        </xdr:cNvSpPr>
      </xdr:nvSpPr>
      <xdr:spPr>
        <a:xfrm>
          <a:off x="0" y="126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1200150</xdr:rowOff>
    </xdr:from>
    <xdr:to>
      <xdr:col>0</xdr:col>
      <xdr:colOff>0</xdr:colOff>
      <xdr:row>0</xdr:row>
      <xdr:rowOff>1485900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12001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0</xdr:row>
      <xdr:rowOff>1228725</xdr:rowOff>
    </xdr:from>
    <xdr:to>
      <xdr:col>0</xdr:col>
      <xdr:colOff>0</xdr:colOff>
      <xdr:row>0</xdr:row>
      <xdr:rowOff>1428750</xdr:rowOff>
    </xdr:to>
    <xdr:sp>
      <xdr:nvSpPr>
        <xdr:cNvPr id="3" name="Rectangle 9">
          <a:hlinkClick r:id="rId2"/>
        </xdr:cNvPr>
        <xdr:cNvSpPr>
          <a:spLocks/>
        </xdr:cNvSpPr>
      </xdr:nvSpPr>
      <xdr:spPr>
        <a:xfrm>
          <a:off x="0" y="12287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0</xdr:colOff>
      <xdr:row>6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rcRect t="3404"/>
        <a:stretch>
          <a:fillRect/>
        </a:stretch>
      </xdr:blipFill>
      <xdr:spPr>
        <a:xfrm>
          <a:off x="8315325" y="1905000"/>
          <a:ext cx="147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3</xdr:row>
      <xdr:rowOff>228600</xdr:rowOff>
    </xdr:from>
    <xdr:to>
      <xdr:col>5</xdr:col>
      <xdr:colOff>1304925</xdr:colOff>
      <xdr:row>5</xdr:row>
      <xdr:rowOff>171450</xdr:rowOff>
    </xdr:to>
    <xdr:pic>
      <xdr:nvPicPr>
        <xdr:cNvPr id="5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2114550"/>
          <a:ext cx="2486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0</xdr:row>
      <xdr:rowOff>1266825</xdr:rowOff>
    </xdr:from>
    <xdr:to>
      <xdr:col>4</xdr:col>
      <xdr:colOff>1438275</xdr:colOff>
      <xdr:row>0</xdr:row>
      <xdr:rowOff>1428750</xdr:rowOff>
    </xdr:to>
    <xdr:sp>
      <xdr:nvSpPr>
        <xdr:cNvPr id="6" name="Rectangle 13"/>
        <xdr:cNvSpPr>
          <a:spLocks/>
        </xdr:cNvSpPr>
      </xdr:nvSpPr>
      <xdr:spPr>
        <a:xfrm>
          <a:off x="3990975" y="12668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1200150</xdr:rowOff>
    </xdr:from>
    <xdr:to>
      <xdr:col>2</xdr:col>
      <xdr:colOff>285750</xdr:colOff>
      <xdr:row>0</xdr:row>
      <xdr:rowOff>1485900</xdr:rowOff>
    </xdr:to>
    <xdr:sp>
      <xdr:nvSpPr>
        <xdr:cNvPr id="7" name="Rectangle 14">
          <a:hlinkClick r:id="rId5"/>
        </xdr:cNvPr>
        <xdr:cNvSpPr>
          <a:spLocks/>
        </xdr:cNvSpPr>
      </xdr:nvSpPr>
      <xdr:spPr>
        <a:xfrm>
          <a:off x="0" y="1200150"/>
          <a:ext cx="2495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44</xdr:row>
      <xdr:rowOff>85725</xdr:rowOff>
    </xdr:from>
    <xdr:to>
      <xdr:col>6</xdr:col>
      <xdr:colOff>1457325</xdr:colOff>
      <xdr:row>45</xdr:row>
      <xdr:rowOff>152400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601325"/>
          <a:ext cx="9772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1095375</xdr:colOff>
      <xdr:row>0</xdr:row>
      <xdr:rowOff>1152525</xdr:rowOff>
    </xdr:to>
    <xdr:pic>
      <xdr:nvPicPr>
        <xdr:cNvPr id="9" name="Picture 21" descr="Plastics-DOM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7867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</xdr:colOff>
      <xdr:row>35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933450</xdr:rowOff>
    </xdr:from>
    <xdr:to>
      <xdr:col>2</xdr:col>
      <xdr:colOff>485775</xdr:colOff>
      <xdr:row>0</xdr:row>
      <xdr:rowOff>1104900</xdr:rowOff>
    </xdr:to>
    <xdr:sp>
      <xdr:nvSpPr>
        <xdr:cNvPr id="2" name="Rectangle 52"/>
        <xdr:cNvSpPr>
          <a:spLocks/>
        </xdr:cNvSpPr>
      </xdr:nvSpPr>
      <xdr:spPr>
        <a:xfrm>
          <a:off x="1628775" y="933450"/>
          <a:ext cx="3067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47625</xdr:colOff>
      <xdr:row>0</xdr:row>
      <xdr:rowOff>895350</xdr:rowOff>
    </xdr:from>
    <xdr:to>
      <xdr:col>1</xdr:col>
      <xdr:colOff>142875</xdr:colOff>
      <xdr:row>0</xdr:row>
      <xdr:rowOff>1133475</xdr:rowOff>
    </xdr:to>
    <xdr:sp>
      <xdr:nvSpPr>
        <xdr:cNvPr id="3" name="Rectangle 53">
          <a:hlinkClick r:id="rId2"/>
        </xdr:cNvPr>
        <xdr:cNvSpPr>
          <a:spLocks/>
        </xdr:cNvSpPr>
      </xdr:nvSpPr>
      <xdr:spPr>
        <a:xfrm>
          <a:off x="47625" y="895350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400050</xdr:colOff>
      <xdr:row>0</xdr:row>
      <xdr:rowOff>904875</xdr:rowOff>
    </xdr:from>
    <xdr:to>
      <xdr:col>3</xdr:col>
      <xdr:colOff>1123950</xdr:colOff>
      <xdr:row>0</xdr:row>
      <xdr:rowOff>1143000</xdr:rowOff>
    </xdr:to>
    <xdr:sp>
      <xdr:nvSpPr>
        <xdr:cNvPr id="4" name="Rectangle 54">
          <a:hlinkClick r:id="rId3"/>
        </xdr:cNvPr>
        <xdr:cNvSpPr>
          <a:spLocks/>
        </xdr:cNvSpPr>
      </xdr:nvSpPr>
      <xdr:spPr>
        <a:xfrm>
          <a:off x="4610100" y="904875"/>
          <a:ext cx="2495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723900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124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03_19_Plastics_DOM_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на"/>
      <sheetName val="Corian_листи й мийки"/>
      <sheetName val="Montelli_листи й мийки"/>
      <sheetName val="3D-панелі, розпродаж"/>
      <sheetName val="Акриловий камінь Rubicone"/>
      <sheetName val="мийки в декорах каменю Rubicone"/>
      <sheetName val="Silestone"/>
      <sheetName val="плитка Silestone"/>
      <sheetName val="Мийки Silestone"/>
      <sheetName val="DEKTON"/>
      <sheetName val="Invision"/>
      <sheetName val="KronoCompact"/>
      <sheetName val="Декори KronoCompact"/>
      <sheetName val="KronoCompact Express"/>
      <sheetName val="пластик HPL"/>
      <sheetName val="Декори HPL"/>
      <sheetName val="HPL_від 1 листа_Express"/>
      <sheetName val="HPL_важкогорючий"/>
      <sheetName val="Мультикор Slim Line"/>
      <sheetName val="Плити MPB"/>
      <sheetName val="Контакти"/>
    </sheetNames>
    <sheetDataSet>
      <sheetData sheetId="0">
        <row r="131">
          <cell r="B131">
            <v>30.5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quartz/moiki-silestone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OtOXUR" TargetMode="External" /><Relationship Id="rId2" Type="http://schemas.openxmlformats.org/officeDocument/2006/relationships/hyperlink" Target="https://goo.gl/FTsHCY" TargetMode="External" /><Relationship Id="rId3" Type="http://schemas.openxmlformats.org/officeDocument/2006/relationships/hyperlink" Target="https://goo.gl/5Xc5d4" TargetMode="External" /><Relationship Id="rId4" Type="http://schemas.openxmlformats.org/officeDocument/2006/relationships/hyperlink" Target="https://goo.gl/TIKUmC" TargetMode="External" /><Relationship Id="rId5" Type="http://schemas.openxmlformats.org/officeDocument/2006/relationships/hyperlink" Target="https://goo.gl/Yr0OeS" TargetMode="External" /><Relationship Id="rId6" Type="http://schemas.openxmlformats.org/officeDocument/2006/relationships/hyperlink" Target="https://goo.gl/MNFpkF" TargetMode="External" /><Relationship Id="rId7" Type="http://schemas.openxmlformats.org/officeDocument/2006/relationships/hyperlink" Target="https://goo.gl/Bv0bUj" TargetMode="External" /><Relationship Id="rId8" Type="http://schemas.openxmlformats.org/officeDocument/2006/relationships/hyperlink" Target="https://goo.gl/15G4ak" TargetMode="External" /><Relationship Id="rId9" Type="http://schemas.openxmlformats.org/officeDocument/2006/relationships/hyperlink" Target="https://goo.gl/4RESiY" TargetMode="External" /><Relationship Id="rId10" Type="http://schemas.openxmlformats.org/officeDocument/2006/relationships/hyperlink" Target="https://goo.gl/XyXPIl" TargetMode="External" /><Relationship Id="rId11" Type="http://schemas.openxmlformats.org/officeDocument/2006/relationships/hyperlink" Target="https://goo.gl/7gK9k2" TargetMode="External" /><Relationship Id="rId12" Type="http://schemas.openxmlformats.org/officeDocument/2006/relationships/hyperlink" Target="https://goo.gl/hbPrBf" TargetMode="External" /><Relationship Id="rId13" Type="http://schemas.openxmlformats.org/officeDocument/2006/relationships/hyperlink" Target="https://goo.gl/OLKFhg" TargetMode="External" /><Relationship Id="rId14" Type="http://schemas.openxmlformats.org/officeDocument/2006/relationships/hyperlink" Target="https://goo.gl/HiuaLB" TargetMode="External" /><Relationship Id="rId15" Type="http://schemas.openxmlformats.org/officeDocument/2006/relationships/hyperlink" Target="https://goo.gl/JUyrqH" TargetMode="External" /><Relationship Id="rId16" Type="http://schemas.openxmlformats.org/officeDocument/2006/relationships/hyperlink" Target="https://goo.gl/PM7e8Q" TargetMode="External" /><Relationship Id="rId17" Type="http://schemas.openxmlformats.org/officeDocument/2006/relationships/hyperlink" Target="https://goo.gl/tcvNWV" TargetMode="External" /><Relationship Id="rId18" Type="http://schemas.openxmlformats.org/officeDocument/2006/relationships/hyperlink" Target="https://goo.gl/xnOef5" TargetMode="External" /><Relationship Id="rId19" Type="http://schemas.openxmlformats.org/officeDocument/2006/relationships/hyperlink" Target="https://goo.gl/7Cv3MK" TargetMode="External" /><Relationship Id="rId20" Type="http://schemas.openxmlformats.org/officeDocument/2006/relationships/hyperlink" Target="https://goo.gl/d7EBZL" TargetMode="External" /><Relationship Id="rId21" Type="http://schemas.openxmlformats.org/officeDocument/2006/relationships/hyperlink" Target="https://goo.gl/f9VYrM" TargetMode="External" /><Relationship Id="rId22" Type="http://schemas.openxmlformats.org/officeDocument/2006/relationships/hyperlink" Target="https://goo.gl/jhoKk3" TargetMode="External" /><Relationship Id="rId23" Type="http://schemas.openxmlformats.org/officeDocument/2006/relationships/hyperlink" Target="https://goo.gl/pvKIfk" TargetMode="External" /><Relationship Id="rId24" Type="http://schemas.openxmlformats.org/officeDocument/2006/relationships/hyperlink" Target="http://plastics.md/assets/images/md/company/Map-Komrat-md.jpg" TargetMode="External" /><Relationship Id="rId25" Type="http://schemas.openxmlformats.org/officeDocument/2006/relationships/hyperlink" Target="http://plastics.md/assets/images/md/Plastics_Adv-Maps-Beltsy-MD.jpg" TargetMode="External" /><Relationship Id="rId26" Type="http://schemas.openxmlformats.org/officeDocument/2006/relationships/hyperlink" Target="http://plastics.md/assets/images/common/maps/Plastics_Adv-Maps-Moldova.png" TargetMode="External" /><Relationship Id="rId27" Type="http://schemas.openxmlformats.org/officeDocument/2006/relationships/hyperlink" Target="http://plastics.ge/assets/images/common/maps/Plastics_Adv-Map-GE-2.jpg" TargetMode="External" /><Relationship Id="rId28" Type="http://schemas.openxmlformats.org/officeDocument/2006/relationships/drawing" Target="../drawings/drawing5.xml" /><Relationship Id="rId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135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I129" sqref="I129"/>
    </sheetView>
  </sheetViews>
  <sheetFormatPr defaultColWidth="9.00390625" defaultRowHeight="12.75"/>
  <cols>
    <col min="1" max="1" width="46.125" style="0" customWidth="1"/>
    <col min="2" max="2" width="34.125" style="0" customWidth="1"/>
  </cols>
  <sheetData>
    <row r="1" spans="1:6" ht="48.75" customHeight="1">
      <c r="A1" s="139"/>
      <c r="B1" s="139"/>
      <c r="C1" s="12"/>
      <c r="D1" s="12"/>
      <c r="E1" s="12"/>
      <c r="F1" s="1"/>
    </row>
    <row r="2" spans="1:6" ht="27" customHeight="1">
      <c r="A2" s="1"/>
      <c r="B2" s="1"/>
      <c r="C2" s="12"/>
      <c r="D2" s="12"/>
      <c r="E2" s="12"/>
      <c r="F2" s="1"/>
    </row>
    <row r="3" spans="1:6" ht="16.5" customHeight="1">
      <c r="A3" s="21"/>
      <c r="B3" s="22"/>
      <c r="C3" s="2"/>
      <c r="D3" s="2"/>
      <c r="E3" s="1"/>
      <c r="F3" s="1"/>
    </row>
    <row r="4" spans="1:6" ht="12.75" customHeight="1">
      <c r="A4" s="13"/>
      <c r="B4" s="14"/>
      <c r="C4" s="2"/>
      <c r="D4" s="2"/>
      <c r="E4" s="1"/>
      <c r="F4" s="1"/>
    </row>
    <row r="5" spans="1:6" ht="26.25" customHeight="1">
      <c r="A5" s="140" t="s">
        <v>141</v>
      </c>
      <c r="B5" s="140"/>
      <c r="C5" s="15"/>
      <c r="D5" s="2"/>
      <c r="E5" s="1"/>
      <c r="F5" s="1"/>
    </row>
    <row r="6" spans="1:4" ht="49.5" customHeight="1">
      <c r="A6" s="17" t="s">
        <v>142</v>
      </c>
      <c r="B6" s="136"/>
      <c r="C6" s="1"/>
      <c r="D6" s="1"/>
    </row>
    <row r="7" spans="1:4" ht="56.25" customHeight="1">
      <c r="A7" s="16" t="s">
        <v>144</v>
      </c>
      <c r="B7" s="137"/>
      <c r="C7" s="1"/>
      <c r="D7" s="1"/>
    </row>
    <row r="8" spans="1:4" ht="45" customHeight="1">
      <c r="A8" s="16" t="s">
        <v>143</v>
      </c>
      <c r="B8" s="138"/>
      <c r="C8" s="1"/>
      <c r="D8" s="1"/>
    </row>
    <row r="9" spans="1:4" ht="12.75">
      <c r="A9" s="18"/>
      <c r="C9" s="1"/>
      <c r="D9" s="1"/>
    </row>
    <row r="10" spans="1:4" ht="12.75">
      <c r="A10" s="18"/>
      <c r="B10" s="19"/>
      <c r="C10" s="1"/>
      <c r="D10" s="1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35" spans="1:2" ht="12.75">
      <c r="A135" s="20" t="s">
        <v>5</v>
      </c>
      <c r="B135" s="20">
        <v>30.6</v>
      </c>
    </row>
  </sheetData>
  <sheetProtection selectLockedCells="1" selectUnlockedCells="1"/>
  <mergeCells count="3">
    <mergeCell ref="B6:B8"/>
    <mergeCell ref="A1:B1"/>
    <mergeCell ref="A5:B5"/>
  </mergeCells>
  <hyperlinks>
    <hyperlink ref="A6" location="Silestone!R1C1" display="кварцевый камень Silestone"/>
    <hyperlink ref="A8" location="'плитка Silestone'!A1" display="кварцевая плитка Silestone"/>
    <hyperlink ref="A7" location="'мойки Silestone'!A1" display="кварцевые мойки Silestone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13"/>
  <sheetViews>
    <sheetView workbookViewId="0" topLeftCell="A1">
      <selection activeCell="N97" sqref="N97"/>
    </sheetView>
  </sheetViews>
  <sheetFormatPr defaultColWidth="9.00390625" defaultRowHeight="12.75"/>
  <cols>
    <col min="1" max="1" width="7.625" style="0" bestFit="1" customWidth="1"/>
    <col min="2" max="2" width="27.25390625" style="0" customWidth="1"/>
    <col min="3" max="3" width="4.75390625" style="0" customWidth="1"/>
    <col min="4" max="4" width="5.125" style="0" customWidth="1"/>
    <col min="9" max="9" width="10.875" style="0" customWidth="1"/>
    <col min="10" max="10" width="10.875" style="18" customWidth="1"/>
    <col min="11" max="11" width="10.875" style="0" customWidth="1"/>
  </cols>
  <sheetData>
    <row r="1" ht="12.75"/>
    <row r="2" ht="12.75"/>
    <row r="3" ht="12.75"/>
    <row r="4" ht="12.75"/>
    <row r="5" ht="12.75"/>
    <row r="6" ht="12.75"/>
    <row r="7" ht="15.75" customHeight="1">
      <c r="A7" s="47" t="s">
        <v>168</v>
      </c>
    </row>
    <row r="8" ht="6" customHeight="1"/>
    <row r="9" ht="6" customHeight="1"/>
    <row r="10" ht="6" customHeight="1"/>
    <row r="12" spans="1:11" ht="12.75">
      <c r="A12" s="70" t="s">
        <v>169</v>
      </c>
      <c r="B12" s="70" t="s">
        <v>149</v>
      </c>
      <c r="C12" s="70" t="s">
        <v>148</v>
      </c>
      <c r="D12" s="70"/>
      <c r="E12" s="70" t="s">
        <v>170</v>
      </c>
      <c r="F12" s="70"/>
      <c r="G12" s="70"/>
      <c r="H12" s="70"/>
      <c r="I12" s="70" t="s">
        <v>171</v>
      </c>
      <c r="J12" s="70"/>
      <c r="K12" s="70"/>
    </row>
    <row r="13" spans="1:11" ht="12.75">
      <c r="A13" s="70"/>
      <c r="B13" s="70"/>
      <c r="C13" s="70"/>
      <c r="D13" s="70"/>
      <c r="E13" s="51" t="s">
        <v>172</v>
      </c>
      <c r="F13" s="51" t="s">
        <v>173</v>
      </c>
      <c r="G13" s="51" t="s">
        <v>174</v>
      </c>
      <c r="H13" s="51" t="s">
        <v>175</v>
      </c>
      <c r="I13" s="51" t="s">
        <v>176</v>
      </c>
      <c r="J13" s="51" t="s">
        <v>0</v>
      </c>
      <c r="K13" s="51" t="s">
        <v>177</v>
      </c>
    </row>
    <row r="14" spans="1:11" ht="12.75">
      <c r="A14" s="90">
        <v>1</v>
      </c>
      <c r="B14" s="53" t="s">
        <v>178</v>
      </c>
      <c r="C14" s="52" t="s">
        <v>179</v>
      </c>
      <c r="D14" s="52" t="s">
        <v>180</v>
      </c>
      <c r="E14" s="1"/>
      <c r="F14" s="1"/>
      <c r="G14" s="1"/>
      <c r="H14" s="1"/>
      <c r="I14" s="91">
        <f>125*Головна!B135</f>
        <v>3825</v>
      </c>
      <c r="J14" s="91">
        <f>145*Головна!B135</f>
        <v>4437</v>
      </c>
      <c r="K14" s="91">
        <f>195*Головна!B135</f>
        <v>5967</v>
      </c>
    </row>
    <row r="15" spans="1:11" ht="12.75">
      <c r="A15" s="90"/>
      <c r="B15" s="55" t="s">
        <v>38</v>
      </c>
      <c r="C15" s="56" t="s">
        <v>179</v>
      </c>
      <c r="D15" s="56" t="s">
        <v>180</v>
      </c>
      <c r="E15" s="57"/>
      <c r="F15" s="57"/>
      <c r="G15" s="57"/>
      <c r="H15" s="57"/>
      <c r="I15" s="91"/>
      <c r="J15" s="91"/>
      <c r="K15" s="91"/>
    </row>
    <row r="16" spans="1:11" ht="12.75">
      <c r="A16" s="90"/>
      <c r="B16" s="58" t="s">
        <v>39</v>
      </c>
      <c r="C16" s="52" t="s">
        <v>179</v>
      </c>
      <c r="D16" s="52"/>
      <c r="E16" s="1"/>
      <c r="F16" s="1"/>
      <c r="G16" s="1"/>
      <c r="H16" s="1"/>
      <c r="I16" s="91"/>
      <c r="J16" s="91"/>
      <c r="K16" s="91"/>
    </row>
    <row r="17" spans="1:11" ht="12.75">
      <c r="A17" s="90"/>
      <c r="B17" s="55" t="s">
        <v>181</v>
      </c>
      <c r="C17" s="56" t="s">
        <v>179</v>
      </c>
      <c r="D17" s="56" t="s">
        <v>180</v>
      </c>
      <c r="E17" s="57"/>
      <c r="F17" s="57"/>
      <c r="G17" s="57"/>
      <c r="H17" s="57"/>
      <c r="I17" s="91"/>
      <c r="J17" s="91"/>
      <c r="K17" s="91"/>
    </row>
    <row r="18" spans="1:11" ht="12.75">
      <c r="A18" s="90"/>
      <c r="B18" s="53" t="s">
        <v>182</v>
      </c>
      <c r="C18" s="52" t="s">
        <v>179</v>
      </c>
      <c r="D18" s="52" t="s">
        <v>180</v>
      </c>
      <c r="E18" s="1"/>
      <c r="F18" s="1"/>
      <c r="G18" s="1"/>
      <c r="H18" s="1"/>
      <c r="I18" s="91"/>
      <c r="J18" s="91"/>
      <c r="K18" s="91"/>
    </row>
    <row r="19" spans="1:11" ht="12.75">
      <c r="A19" s="109">
        <v>2</v>
      </c>
      <c r="B19" s="59" t="s">
        <v>33</v>
      </c>
      <c r="C19" s="56"/>
      <c r="D19" s="56" t="s">
        <v>180</v>
      </c>
      <c r="E19" s="57"/>
      <c r="F19" s="57"/>
      <c r="G19" s="57"/>
      <c r="H19" s="57"/>
      <c r="I19" s="110">
        <f>150*Головна!B135</f>
        <v>4590</v>
      </c>
      <c r="J19" s="110">
        <f>175*Головна!B135</f>
        <v>5355</v>
      </c>
      <c r="K19" s="110">
        <f>235*Головна!B135</f>
        <v>7191</v>
      </c>
    </row>
    <row r="20" spans="1:11" ht="12.75">
      <c r="A20" s="109"/>
      <c r="B20" s="60" t="s">
        <v>183</v>
      </c>
      <c r="C20" s="61" t="s">
        <v>179</v>
      </c>
      <c r="D20" s="61" t="s">
        <v>180</v>
      </c>
      <c r="E20" s="15"/>
      <c r="F20" s="15"/>
      <c r="G20" s="15"/>
      <c r="H20" s="15"/>
      <c r="I20" s="110"/>
      <c r="J20" s="110"/>
      <c r="K20" s="110"/>
    </row>
    <row r="21" spans="1:11" ht="12.75">
      <c r="A21" s="109"/>
      <c r="B21" s="59" t="s">
        <v>184</v>
      </c>
      <c r="C21" s="56" t="s">
        <v>179</v>
      </c>
      <c r="D21" s="56" t="s">
        <v>180</v>
      </c>
      <c r="E21" s="57"/>
      <c r="F21" s="57"/>
      <c r="G21" s="57"/>
      <c r="H21" s="57"/>
      <c r="I21" s="110"/>
      <c r="J21" s="110"/>
      <c r="K21" s="110"/>
    </row>
    <row r="22" spans="1:11" ht="12.75">
      <c r="A22" s="109"/>
      <c r="B22" s="60" t="s">
        <v>36</v>
      </c>
      <c r="C22" s="61" t="s">
        <v>179</v>
      </c>
      <c r="D22" s="61" t="s">
        <v>180</v>
      </c>
      <c r="E22" s="15"/>
      <c r="F22" s="15"/>
      <c r="G22" s="15"/>
      <c r="H22" s="15"/>
      <c r="I22" s="110"/>
      <c r="J22" s="110"/>
      <c r="K22" s="110"/>
    </row>
    <row r="23" spans="1:11" ht="12.75">
      <c r="A23" s="109"/>
      <c r="B23" s="59" t="s">
        <v>37</v>
      </c>
      <c r="C23" s="57"/>
      <c r="D23" s="56" t="s">
        <v>180</v>
      </c>
      <c r="E23" s="57"/>
      <c r="F23" s="57"/>
      <c r="G23" s="57"/>
      <c r="H23" s="57"/>
      <c r="I23" s="110"/>
      <c r="J23" s="110"/>
      <c r="K23" s="110"/>
    </row>
    <row r="24" spans="1:11" ht="12.75">
      <c r="A24" s="109"/>
      <c r="B24" s="60" t="s">
        <v>185</v>
      </c>
      <c r="C24" s="15"/>
      <c r="D24" s="61" t="s">
        <v>180</v>
      </c>
      <c r="E24" s="15"/>
      <c r="F24" s="15"/>
      <c r="G24" s="15"/>
      <c r="H24" s="15"/>
      <c r="I24" s="110"/>
      <c r="J24" s="110"/>
      <c r="K24" s="110"/>
    </row>
    <row r="25" spans="1:11" ht="12.75">
      <c r="A25" s="109"/>
      <c r="B25" s="57" t="s">
        <v>186</v>
      </c>
      <c r="C25" s="57"/>
      <c r="D25" s="56" t="s">
        <v>180</v>
      </c>
      <c r="E25" s="57"/>
      <c r="F25" s="57"/>
      <c r="G25" s="57"/>
      <c r="H25" s="57"/>
      <c r="I25" s="110"/>
      <c r="J25" s="110"/>
      <c r="K25" s="110"/>
    </row>
    <row r="26" spans="1:11" ht="12.75">
      <c r="A26" s="109"/>
      <c r="B26" s="60" t="s">
        <v>187</v>
      </c>
      <c r="C26" s="61" t="s">
        <v>179</v>
      </c>
      <c r="D26" s="61" t="s">
        <v>180</v>
      </c>
      <c r="E26" s="15"/>
      <c r="F26" s="15"/>
      <c r="G26" s="15"/>
      <c r="H26" s="15"/>
      <c r="I26" s="110"/>
      <c r="J26" s="110"/>
      <c r="K26" s="110"/>
    </row>
    <row r="27" spans="1:11" ht="12.75">
      <c r="A27" s="109"/>
      <c r="B27" s="57" t="s">
        <v>188</v>
      </c>
      <c r="C27" s="57"/>
      <c r="D27" s="56" t="s">
        <v>180</v>
      </c>
      <c r="E27" s="57"/>
      <c r="F27" s="57"/>
      <c r="G27" s="57"/>
      <c r="H27" s="57"/>
      <c r="I27" s="110"/>
      <c r="J27" s="110"/>
      <c r="K27" s="110"/>
    </row>
    <row r="28" spans="1:11" ht="12.75">
      <c r="A28" s="109"/>
      <c r="B28" s="15" t="s">
        <v>189</v>
      </c>
      <c r="C28" s="61" t="s">
        <v>179</v>
      </c>
      <c r="D28" s="15"/>
      <c r="E28" s="15"/>
      <c r="F28" s="15"/>
      <c r="G28" s="15"/>
      <c r="H28" s="15"/>
      <c r="I28" s="110"/>
      <c r="J28" s="110"/>
      <c r="K28" s="110"/>
    </row>
    <row r="29" spans="1:11" ht="12.75">
      <c r="A29" s="109"/>
      <c r="B29" s="57" t="s">
        <v>190</v>
      </c>
      <c r="C29" s="57"/>
      <c r="D29" s="56" t="s">
        <v>180</v>
      </c>
      <c r="E29" s="57"/>
      <c r="F29" s="57"/>
      <c r="G29" s="57"/>
      <c r="H29" s="57"/>
      <c r="I29" s="110"/>
      <c r="J29" s="110"/>
      <c r="K29" s="110"/>
    </row>
    <row r="30" spans="1:11" ht="12.75">
      <c r="A30" s="90">
        <v>3</v>
      </c>
      <c r="B30" s="15" t="s">
        <v>191</v>
      </c>
      <c r="C30" s="1"/>
      <c r="D30" s="61" t="s">
        <v>180</v>
      </c>
      <c r="E30" s="1"/>
      <c r="F30" s="1"/>
      <c r="G30" s="1"/>
      <c r="H30" s="1"/>
      <c r="I30" s="91">
        <f>170*Головна!B135</f>
        <v>5202</v>
      </c>
      <c r="J30" s="18" t="s">
        <v>192</v>
      </c>
      <c r="K30" s="91">
        <f>260*Головна!B135</f>
        <v>7956</v>
      </c>
    </row>
    <row r="31" spans="1:11" ht="12.75">
      <c r="A31" s="90"/>
      <c r="B31" s="57" t="s">
        <v>193</v>
      </c>
      <c r="C31" s="56" t="s">
        <v>179</v>
      </c>
      <c r="D31" s="57"/>
      <c r="E31" s="57"/>
      <c r="F31" s="57"/>
      <c r="G31" s="57"/>
      <c r="H31" s="57"/>
      <c r="I31" s="91"/>
      <c r="J31" s="54">
        <f>190*Головна!B135</f>
        <v>5814</v>
      </c>
      <c r="K31" s="91"/>
    </row>
    <row r="32" spans="1:11" ht="12.75">
      <c r="A32" s="90"/>
      <c r="B32" s="15" t="s">
        <v>194</v>
      </c>
      <c r="C32" s="61" t="s">
        <v>179</v>
      </c>
      <c r="D32" s="1"/>
      <c r="E32" s="1"/>
      <c r="F32" s="1"/>
      <c r="G32" s="1"/>
      <c r="H32" s="1"/>
      <c r="I32" s="91"/>
      <c r="J32" s="92" t="s">
        <v>195</v>
      </c>
      <c r="K32" s="91"/>
    </row>
    <row r="33" spans="1:11" ht="12.75">
      <c r="A33" s="90"/>
      <c r="B33" s="59" t="s">
        <v>44</v>
      </c>
      <c r="C33" s="56" t="s">
        <v>179</v>
      </c>
      <c r="D33" s="57"/>
      <c r="E33" s="57"/>
      <c r="F33" s="57"/>
      <c r="G33" s="57"/>
      <c r="H33" s="57"/>
      <c r="I33" s="91"/>
      <c r="J33" s="92"/>
      <c r="K33" s="91"/>
    </row>
    <row r="34" spans="1:11" ht="12.75">
      <c r="A34" s="90"/>
      <c r="B34" s="15" t="s">
        <v>196</v>
      </c>
      <c r="C34" s="1"/>
      <c r="D34" s="61" t="s">
        <v>180</v>
      </c>
      <c r="E34" s="1"/>
      <c r="F34" s="1"/>
      <c r="G34" s="1"/>
      <c r="H34" s="1"/>
      <c r="I34" s="91"/>
      <c r="J34" s="54">
        <f>190*Головна!B135</f>
        <v>5814</v>
      </c>
      <c r="K34" s="91"/>
    </row>
    <row r="35" spans="1:11" ht="12.75">
      <c r="A35" s="90"/>
      <c r="B35" s="59" t="s">
        <v>197</v>
      </c>
      <c r="C35" s="56" t="s">
        <v>179</v>
      </c>
      <c r="D35" s="57"/>
      <c r="E35" s="57"/>
      <c r="F35" s="57"/>
      <c r="G35" s="57"/>
      <c r="H35" s="57"/>
      <c r="I35" s="91"/>
      <c r="J35" s="91">
        <f>190*Головна!B135</f>
        <v>5814</v>
      </c>
      <c r="K35" s="91"/>
    </row>
    <row r="36" spans="1:11" ht="12.75">
      <c r="A36" s="90"/>
      <c r="B36" s="60" t="s">
        <v>34</v>
      </c>
      <c r="C36" s="1"/>
      <c r="D36" s="61" t="s">
        <v>180</v>
      </c>
      <c r="E36" s="1"/>
      <c r="F36" s="1"/>
      <c r="G36" s="1"/>
      <c r="H36" s="1"/>
      <c r="I36" s="91"/>
      <c r="J36" s="91"/>
      <c r="K36" s="91"/>
    </row>
    <row r="37" spans="1:11" ht="12.75">
      <c r="A37" s="90"/>
      <c r="B37" s="59" t="s">
        <v>198</v>
      </c>
      <c r="C37" s="56" t="s">
        <v>179</v>
      </c>
      <c r="D37" s="56" t="s">
        <v>180</v>
      </c>
      <c r="E37" s="57"/>
      <c r="F37" s="57"/>
      <c r="G37" s="57"/>
      <c r="H37" s="57"/>
      <c r="I37" s="91"/>
      <c r="J37" s="91"/>
      <c r="K37" s="91"/>
    </row>
    <row r="38" spans="1:11" ht="12.75">
      <c r="A38" s="90"/>
      <c r="B38" s="15" t="s">
        <v>199</v>
      </c>
      <c r="C38" s="61" t="s">
        <v>179</v>
      </c>
      <c r="D38" s="1"/>
      <c r="E38" s="1"/>
      <c r="F38" s="1"/>
      <c r="G38" s="1"/>
      <c r="H38" s="1"/>
      <c r="I38" s="91"/>
      <c r="J38" s="91"/>
      <c r="K38" s="91"/>
    </row>
    <row r="39" spans="1:11" ht="12.75">
      <c r="A39" s="90"/>
      <c r="B39" s="57" t="s">
        <v>200</v>
      </c>
      <c r="C39" s="57"/>
      <c r="D39" s="56" t="s">
        <v>180</v>
      </c>
      <c r="E39" s="57"/>
      <c r="F39" s="57"/>
      <c r="G39" s="57"/>
      <c r="H39" s="57"/>
      <c r="I39" s="91"/>
      <c r="J39" s="91"/>
      <c r="K39" s="91"/>
    </row>
    <row r="40" spans="1:11" ht="12.75">
      <c r="A40" s="90"/>
      <c r="B40" s="15" t="s">
        <v>201</v>
      </c>
      <c r="C40" s="1"/>
      <c r="D40" s="61" t="s">
        <v>180</v>
      </c>
      <c r="E40" s="1"/>
      <c r="F40" s="1"/>
      <c r="G40" s="1"/>
      <c r="H40" s="1"/>
      <c r="I40" s="91"/>
      <c r="J40" s="91"/>
      <c r="K40" s="91"/>
    </row>
    <row r="41" spans="1:11" ht="12.75">
      <c r="A41" s="90"/>
      <c r="B41" s="57" t="s">
        <v>202</v>
      </c>
      <c r="C41" s="56" t="s">
        <v>179</v>
      </c>
      <c r="D41" s="57"/>
      <c r="E41" s="57"/>
      <c r="F41" s="57"/>
      <c r="G41" s="57"/>
      <c r="H41" s="57"/>
      <c r="I41" s="91"/>
      <c r="J41" s="91"/>
      <c r="K41" s="91"/>
    </row>
    <row r="42" spans="1:11" ht="12.75">
      <c r="A42" s="90"/>
      <c r="B42" s="15" t="s">
        <v>203</v>
      </c>
      <c r="C42" s="1"/>
      <c r="D42" s="61" t="s">
        <v>180</v>
      </c>
      <c r="E42" s="1"/>
      <c r="F42" s="1"/>
      <c r="G42" s="1"/>
      <c r="H42" s="1"/>
      <c r="I42" s="91"/>
      <c r="J42" s="91"/>
      <c r="K42" s="91"/>
    </row>
    <row r="43" spans="1:11" ht="12.75">
      <c r="A43" s="90"/>
      <c r="B43" s="59" t="s">
        <v>204</v>
      </c>
      <c r="C43" s="56" t="s">
        <v>179</v>
      </c>
      <c r="D43" s="56" t="s">
        <v>180</v>
      </c>
      <c r="E43" s="57"/>
      <c r="F43" s="57"/>
      <c r="G43" s="57"/>
      <c r="H43" s="57"/>
      <c r="I43" s="91"/>
      <c r="J43" s="91"/>
      <c r="K43" s="91"/>
    </row>
    <row r="44" spans="1:11" ht="12.75">
      <c r="A44" s="90"/>
      <c r="B44" s="60" t="s">
        <v>50</v>
      </c>
      <c r="C44" s="61" t="s">
        <v>179</v>
      </c>
      <c r="D44" s="1"/>
      <c r="E44" s="1"/>
      <c r="F44" s="1"/>
      <c r="G44" s="1"/>
      <c r="H44" s="1"/>
      <c r="I44" s="91"/>
      <c r="J44" s="91"/>
      <c r="K44" s="91"/>
    </row>
    <row r="45" spans="1:11" ht="12.75">
      <c r="A45" s="90"/>
      <c r="B45" s="57" t="s">
        <v>205</v>
      </c>
      <c r="C45" s="57"/>
      <c r="D45" s="56" t="s">
        <v>180</v>
      </c>
      <c r="E45" s="57"/>
      <c r="F45" s="57"/>
      <c r="G45" s="57"/>
      <c r="H45" s="57"/>
      <c r="I45" s="91"/>
      <c r="J45" s="91"/>
      <c r="K45" s="91"/>
    </row>
    <row r="46" spans="1:11" ht="12.75">
      <c r="A46" s="90"/>
      <c r="B46" s="60" t="s">
        <v>206</v>
      </c>
      <c r="C46" s="61" t="s">
        <v>179</v>
      </c>
      <c r="D46" s="61" t="s">
        <v>180</v>
      </c>
      <c r="E46" s="1"/>
      <c r="F46" s="1"/>
      <c r="G46" s="1"/>
      <c r="H46" s="1"/>
      <c r="I46" s="91"/>
      <c r="J46" s="91"/>
      <c r="K46" s="91"/>
    </row>
    <row r="47" spans="1:11" ht="12.75">
      <c r="A47" s="90"/>
      <c r="B47" s="59" t="s">
        <v>52</v>
      </c>
      <c r="C47" s="56" t="s">
        <v>179</v>
      </c>
      <c r="D47" s="57"/>
      <c r="E47" s="57"/>
      <c r="F47" s="57"/>
      <c r="G47" s="57"/>
      <c r="H47" s="57"/>
      <c r="I47" s="91"/>
      <c r="J47" s="54" t="s">
        <v>192</v>
      </c>
      <c r="K47" s="91"/>
    </row>
    <row r="48" spans="1:11" ht="12.75">
      <c r="A48" s="109">
        <v>4</v>
      </c>
      <c r="B48" s="15" t="s">
        <v>207</v>
      </c>
      <c r="C48" s="15"/>
      <c r="D48" s="61" t="s">
        <v>180</v>
      </c>
      <c r="E48" s="15"/>
      <c r="F48" s="15"/>
      <c r="G48" s="15"/>
      <c r="H48" s="15"/>
      <c r="I48" s="110">
        <f>195*Головна!B135</f>
        <v>5967</v>
      </c>
      <c r="J48" s="110">
        <f>225*Головна!B135</f>
        <v>6885</v>
      </c>
      <c r="K48" s="110">
        <f>320*Головна!B135</f>
        <v>9792</v>
      </c>
    </row>
    <row r="49" spans="1:11" ht="12.75">
      <c r="A49" s="109"/>
      <c r="B49" s="59" t="s">
        <v>208</v>
      </c>
      <c r="C49" s="56" t="s">
        <v>179</v>
      </c>
      <c r="D49" s="56" t="s">
        <v>180</v>
      </c>
      <c r="E49" s="57"/>
      <c r="F49" s="57"/>
      <c r="G49" s="57"/>
      <c r="H49" s="57"/>
      <c r="I49" s="110"/>
      <c r="J49" s="110"/>
      <c r="K49" s="110"/>
    </row>
    <row r="50" spans="1:11" ht="12.75">
      <c r="A50" s="109"/>
      <c r="B50" s="60" t="s">
        <v>209</v>
      </c>
      <c r="C50" s="1"/>
      <c r="D50" s="61" t="s">
        <v>180</v>
      </c>
      <c r="E50" s="1"/>
      <c r="F50" s="1"/>
      <c r="G50" s="1"/>
      <c r="H50" s="1"/>
      <c r="I50" s="110"/>
      <c r="J50" s="110"/>
      <c r="K50" s="110"/>
    </row>
    <row r="51" spans="1:11" ht="12.75">
      <c r="A51" s="109"/>
      <c r="B51" s="59" t="s">
        <v>210</v>
      </c>
      <c r="C51" s="57"/>
      <c r="D51" s="56" t="s">
        <v>180</v>
      </c>
      <c r="E51" s="57"/>
      <c r="F51" s="57"/>
      <c r="G51" s="57"/>
      <c r="H51" s="57"/>
      <c r="I51" s="110"/>
      <c r="J51" s="110"/>
      <c r="K51" s="110"/>
    </row>
    <row r="52" spans="1:11" ht="12.75">
      <c r="A52" s="109"/>
      <c r="B52" s="15" t="s">
        <v>211</v>
      </c>
      <c r="C52" s="1"/>
      <c r="D52" s="61" t="s">
        <v>180</v>
      </c>
      <c r="E52" s="1"/>
      <c r="F52" s="1"/>
      <c r="G52" s="1"/>
      <c r="H52" s="1"/>
      <c r="I52" s="110"/>
      <c r="J52" s="110"/>
      <c r="K52" s="110"/>
    </row>
    <row r="53" spans="1:11" ht="12.75">
      <c r="A53" s="109"/>
      <c r="B53" s="59" t="s">
        <v>47</v>
      </c>
      <c r="C53" s="57"/>
      <c r="D53" s="56" t="s">
        <v>180</v>
      </c>
      <c r="E53" s="57"/>
      <c r="F53" s="57"/>
      <c r="G53" s="57"/>
      <c r="H53" s="57"/>
      <c r="I53" s="110"/>
      <c r="J53" s="110"/>
      <c r="K53" s="110"/>
    </row>
    <row r="54" spans="1:11" ht="12.75">
      <c r="A54" s="109"/>
      <c r="B54" s="15" t="s">
        <v>212</v>
      </c>
      <c r="C54" s="1"/>
      <c r="D54" s="61" t="s">
        <v>180</v>
      </c>
      <c r="E54" s="1"/>
      <c r="F54" s="1"/>
      <c r="G54" s="1"/>
      <c r="H54" s="1"/>
      <c r="I54" s="110"/>
      <c r="J54" s="110"/>
      <c r="K54" s="110"/>
    </row>
    <row r="55" spans="1:11" ht="12.75">
      <c r="A55" s="109"/>
      <c r="B55" s="59" t="s">
        <v>213</v>
      </c>
      <c r="C55" s="57"/>
      <c r="D55" s="56" t="s">
        <v>180</v>
      </c>
      <c r="E55" s="57"/>
      <c r="F55" s="57"/>
      <c r="G55" s="57"/>
      <c r="H55" s="57"/>
      <c r="I55" s="110"/>
      <c r="J55" s="110"/>
      <c r="K55" s="110"/>
    </row>
    <row r="56" spans="1:11" ht="12.75">
      <c r="A56" s="109"/>
      <c r="B56" s="60" t="s">
        <v>48</v>
      </c>
      <c r="C56" s="1"/>
      <c r="D56" s="61" t="s">
        <v>180</v>
      </c>
      <c r="E56" s="1"/>
      <c r="F56" s="1"/>
      <c r="G56" s="1"/>
      <c r="H56" s="1"/>
      <c r="I56" s="110"/>
      <c r="J56" s="110"/>
      <c r="K56" s="110"/>
    </row>
    <row r="57" spans="1:11" ht="12.75">
      <c r="A57" s="109"/>
      <c r="B57" s="59" t="s">
        <v>214</v>
      </c>
      <c r="C57" s="56" t="s">
        <v>179</v>
      </c>
      <c r="D57" s="56" t="s">
        <v>180</v>
      </c>
      <c r="E57" s="57"/>
      <c r="F57" s="57"/>
      <c r="G57" s="57"/>
      <c r="H57" s="57"/>
      <c r="I57" s="110"/>
      <c r="J57" s="110"/>
      <c r="K57" s="110"/>
    </row>
    <row r="58" spans="1:11" ht="12.75">
      <c r="A58" s="109"/>
      <c r="B58" s="15" t="s">
        <v>215</v>
      </c>
      <c r="C58" s="1"/>
      <c r="D58" s="61" t="s">
        <v>180</v>
      </c>
      <c r="E58" s="1"/>
      <c r="F58" s="1"/>
      <c r="G58" s="1"/>
      <c r="H58" s="1"/>
      <c r="I58" s="110"/>
      <c r="J58" s="110"/>
      <c r="K58" s="110"/>
    </row>
    <row r="59" spans="1:11" ht="12.75">
      <c r="A59" s="109"/>
      <c r="B59" s="59" t="s">
        <v>216</v>
      </c>
      <c r="C59" s="56" t="s">
        <v>179</v>
      </c>
      <c r="D59" s="56" t="s">
        <v>180</v>
      </c>
      <c r="E59" s="57"/>
      <c r="F59" s="57"/>
      <c r="G59" s="57"/>
      <c r="H59" s="57"/>
      <c r="I59" s="110"/>
      <c r="J59" s="110"/>
      <c r="K59" s="110"/>
    </row>
    <row r="60" spans="1:11" ht="12.75">
      <c r="A60" s="109"/>
      <c r="B60" s="60" t="s">
        <v>217</v>
      </c>
      <c r="C60" s="61" t="s">
        <v>179</v>
      </c>
      <c r="D60" s="1"/>
      <c r="E60" s="1"/>
      <c r="F60" s="1"/>
      <c r="G60" s="1"/>
      <c r="H60" s="1"/>
      <c r="I60" s="110"/>
      <c r="J60" s="110"/>
      <c r="K60" s="110"/>
    </row>
    <row r="61" spans="1:11" ht="12.75">
      <c r="A61" s="109"/>
      <c r="B61" s="57" t="s">
        <v>218</v>
      </c>
      <c r="C61" s="57"/>
      <c r="D61" s="56" t="s">
        <v>180</v>
      </c>
      <c r="E61" s="57"/>
      <c r="F61" s="57"/>
      <c r="G61" s="57"/>
      <c r="H61" s="57"/>
      <c r="I61" s="110"/>
      <c r="J61" s="110"/>
      <c r="K61" s="110"/>
    </row>
    <row r="62" spans="1:11" ht="12.75">
      <c r="A62" s="109"/>
      <c r="B62" s="15" t="s">
        <v>219</v>
      </c>
      <c r="C62" s="1"/>
      <c r="D62" s="61" t="s">
        <v>180</v>
      </c>
      <c r="E62" s="1"/>
      <c r="F62" s="1"/>
      <c r="G62" s="1"/>
      <c r="H62" s="1"/>
      <c r="I62" s="110"/>
      <c r="J62" s="62" t="s">
        <v>192</v>
      </c>
      <c r="K62" s="110"/>
    </row>
    <row r="63" spans="1:11" ht="12.75">
      <c r="A63" s="109"/>
      <c r="B63" s="57" t="s">
        <v>220</v>
      </c>
      <c r="C63" s="57"/>
      <c r="D63" s="56" t="s">
        <v>180</v>
      </c>
      <c r="E63" s="57"/>
      <c r="F63" s="57"/>
      <c r="G63" s="57"/>
      <c r="H63" s="57"/>
      <c r="I63" s="110"/>
      <c r="J63" s="110">
        <f>225*Головна!B135</f>
        <v>6885</v>
      </c>
      <c r="K63" s="110"/>
    </row>
    <row r="64" spans="1:11" ht="12.75">
      <c r="A64" s="109"/>
      <c r="B64" s="15" t="s">
        <v>221</v>
      </c>
      <c r="C64" s="1"/>
      <c r="D64" s="61" t="s">
        <v>180</v>
      </c>
      <c r="E64" s="1"/>
      <c r="F64" s="1"/>
      <c r="G64" s="1"/>
      <c r="H64" s="1"/>
      <c r="I64" s="110"/>
      <c r="J64" s="110"/>
      <c r="K64" s="110"/>
    </row>
    <row r="65" spans="1:11" ht="12.75">
      <c r="A65" s="109"/>
      <c r="B65" s="57" t="s">
        <v>222</v>
      </c>
      <c r="C65" s="56" t="s">
        <v>179</v>
      </c>
      <c r="D65" s="57"/>
      <c r="E65" s="57"/>
      <c r="F65" s="57"/>
      <c r="G65" s="57"/>
      <c r="H65" s="57"/>
      <c r="I65" s="110"/>
      <c r="J65" s="110"/>
      <c r="K65" s="110"/>
    </row>
    <row r="66" spans="1:11" ht="12.75">
      <c r="A66" s="109"/>
      <c r="B66" s="15" t="s">
        <v>223</v>
      </c>
      <c r="C66" s="1"/>
      <c r="D66" s="61" t="s">
        <v>180</v>
      </c>
      <c r="E66" s="1"/>
      <c r="F66" s="1"/>
      <c r="G66" s="1"/>
      <c r="H66" s="1"/>
      <c r="I66" s="110"/>
      <c r="J66" s="110"/>
      <c r="K66" s="110"/>
    </row>
    <row r="67" spans="1:11" ht="12.75">
      <c r="A67" s="90">
        <v>5</v>
      </c>
      <c r="B67" s="57" t="s">
        <v>224</v>
      </c>
      <c r="C67" s="57"/>
      <c r="D67" s="56" t="s">
        <v>180</v>
      </c>
      <c r="E67" s="57"/>
      <c r="F67" s="57"/>
      <c r="G67" s="57"/>
      <c r="H67" s="57"/>
      <c r="I67" s="108">
        <f>220*Головна!B135</f>
        <v>6732</v>
      </c>
      <c r="J67" s="108">
        <f>265*Головна!B135</f>
        <v>8109</v>
      </c>
      <c r="K67" s="108">
        <f>350*Головна!B135</f>
        <v>10710</v>
      </c>
    </row>
    <row r="68" spans="1:11" ht="12.75">
      <c r="A68" s="90"/>
      <c r="B68" s="60" t="s">
        <v>225</v>
      </c>
      <c r="C68" s="61" t="s">
        <v>179</v>
      </c>
      <c r="D68" s="1"/>
      <c r="E68" s="1"/>
      <c r="F68" s="1"/>
      <c r="G68" s="1"/>
      <c r="H68" s="1"/>
      <c r="I68" s="108"/>
      <c r="J68" s="108"/>
      <c r="K68" s="108"/>
    </row>
    <row r="69" spans="1:11" ht="12.75">
      <c r="A69" s="90"/>
      <c r="B69" s="57" t="s">
        <v>226</v>
      </c>
      <c r="C69" s="57"/>
      <c r="D69" s="56" t="s">
        <v>180</v>
      </c>
      <c r="E69" s="57"/>
      <c r="F69" s="57"/>
      <c r="G69" s="57"/>
      <c r="H69" s="57"/>
      <c r="I69" s="108"/>
      <c r="J69" s="108"/>
      <c r="K69" s="108"/>
    </row>
    <row r="70" spans="1:11" ht="12.75">
      <c r="A70" s="90"/>
      <c r="B70" s="15" t="s">
        <v>227</v>
      </c>
      <c r="C70" s="1"/>
      <c r="D70" s="61" t="s">
        <v>180</v>
      </c>
      <c r="E70" s="1"/>
      <c r="F70" s="1"/>
      <c r="G70" s="1"/>
      <c r="H70" s="1"/>
      <c r="I70" s="108"/>
      <c r="J70" s="108"/>
      <c r="K70" s="108"/>
    </row>
    <row r="71" spans="1:11" ht="12.75">
      <c r="A71" s="90"/>
      <c r="B71" s="57" t="s">
        <v>228</v>
      </c>
      <c r="C71" s="57"/>
      <c r="D71" s="56" t="s">
        <v>180</v>
      </c>
      <c r="E71" s="57"/>
      <c r="F71" s="57"/>
      <c r="G71" s="57"/>
      <c r="H71" s="57"/>
      <c r="I71" s="108"/>
      <c r="J71" s="108"/>
      <c r="K71" s="108"/>
    </row>
    <row r="72" spans="1:11" ht="12.75">
      <c r="A72" s="90"/>
      <c r="B72" s="15" t="s">
        <v>229</v>
      </c>
      <c r="C72" s="1"/>
      <c r="D72" s="61" t="s">
        <v>180</v>
      </c>
      <c r="E72" s="15"/>
      <c r="F72" s="1"/>
      <c r="G72" s="1"/>
      <c r="H72" s="1"/>
      <c r="I72" s="108"/>
      <c r="J72" s="108"/>
      <c r="K72" s="108"/>
    </row>
    <row r="73" spans="1:11" ht="12.75">
      <c r="A73" s="90"/>
      <c r="B73" s="59" t="s">
        <v>230</v>
      </c>
      <c r="C73" s="57"/>
      <c r="D73" s="56" t="s">
        <v>180</v>
      </c>
      <c r="E73" s="57"/>
      <c r="F73" s="57"/>
      <c r="G73" s="57"/>
      <c r="H73" s="57"/>
      <c r="I73" s="108"/>
      <c r="J73" s="108"/>
      <c r="K73" s="108"/>
    </row>
    <row r="74" spans="1:11" ht="12.75">
      <c r="A74" s="90"/>
      <c r="B74" s="60" t="s">
        <v>231</v>
      </c>
      <c r="C74" s="1"/>
      <c r="D74" s="61" t="s">
        <v>180</v>
      </c>
      <c r="E74" s="15"/>
      <c r="F74" s="1"/>
      <c r="G74" s="1"/>
      <c r="H74" s="1"/>
      <c r="I74" s="108"/>
      <c r="J74" s="108"/>
      <c r="K74" s="108"/>
    </row>
    <row r="75" spans="1:11" ht="12.75">
      <c r="A75" s="90"/>
      <c r="B75" s="59" t="s">
        <v>232</v>
      </c>
      <c r="C75" s="57"/>
      <c r="D75" s="56" t="s">
        <v>180</v>
      </c>
      <c r="E75" s="57"/>
      <c r="F75" s="57"/>
      <c r="G75" s="57"/>
      <c r="H75" s="57"/>
      <c r="I75" s="108"/>
      <c r="J75" s="108"/>
      <c r="K75" s="108"/>
    </row>
    <row r="76" spans="1:11" ht="12.75">
      <c r="A76" s="90"/>
      <c r="B76" s="15" t="s">
        <v>233</v>
      </c>
      <c r="C76" s="61" t="s">
        <v>179</v>
      </c>
      <c r="D76" s="61" t="s">
        <v>180</v>
      </c>
      <c r="E76" s="15"/>
      <c r="F76" s="1"/>
      <c r="G76" s="1"/>
      <c r="H76" s="1"/>
      <c r="I76" s="108"/>
      <c r="J76" s="108"/>
      <c r="K76" s="108"/>
    </row>
    <row r="77" spans="1:11" ht="12.75">
      <c r="A77" s="90"/>
      <c r="B77" s="57" t="s">
        <v>234</v>
      </c>
      <c r="C77" s="57"/>
      <c r="D77" s="56" t="s">
        <v>180</v>
      </c>
      <c r="E77" s="57"/>
      <c r="F77" s="57"/>
      <c r="G77" s="57"/>
      <c r="H77" s="57"/>
      <c r="I77" s="108"/>
      <c r="J77" s="108"/>
      <c r="K77" s="108"/>
    </row>
    <row r="78" spans="1:11" ht="12.75">
      <c r="A78" s="90"/>
      <c r="B78" s="63" t="s">
        <v>235</v>
      </c>
      <c r="C78" s="1"/>
      <c r="D78" s="61" t="s">
        <v>180</v>
      </c>
      <c r="E78" s="1"/>
      <c r="F78" s="1"/>
      <c r="G78" s="1"/>
      <c r="H78" s="1"/>
      <c r="I78" s="108"/>
      <c r="J78" s="108"/>
      <c r="K78" s="108"/>
    </row>
    <row r="79" spans="1:11" ht="12.75">
      <c r="A79" s="90"/>
      <c r="B79" s="57" t="s">
        <v>236</v>
      </c>
      <c r="C79" s="57"/>
      <c r="D79" s="56" t="s">
        <v>180</v>
      </c>
      <c r="E79" s="57"/>
      <c r="F79" s="57"/>
      <c r="G79" s="57"/>
      <c r="H79" s="57"/>
      <c r="I79" s="108"/>
      <c r="J79" s="108"/>
      <c r="K79" s="108"/>
    </row>
    <row r="80" spans="1:11" ht="12.75">
      <c r="A80" s="90"/>
      <c r="B80" s="15" t="s">
        <v>237</v>
      </c>
      <c r="C80" s="1"/>
      <c r="D80" s="61" t="s">
        <v>180</v>
      </c>
      <c r="E80" s="1"/>
      <c r="F80" s="1"/>
      <c r="G80" s="1"/>
      <c r="H80" s="1"/>
      <c r="I80" s="108"/>
      <c r="J80" s="108"/>
      <c r="K80" s="108"/>
    </row>
    <row r="81" spans="1:11" ht="12.75">
      <c r="A81" s="90"/>
      <c r="B81" s="57" t="s">
        <v>238</v>
      </c>
      <c r="C81" s="57"/>
      <c r="D81" s="56" t="s">
        <v>180</v>
      </c>
      <c r="E81" s="57"/>
      <c r="F81" s="57"/>
      <c r="G81" s="57"/>
      <c r="H81" s="57"/>
      <c r="I81" s="108"/>
      <c r="J81" s="108"/>
      <c r="K81" s="108"/>
    </row>
    <row r="82" spans="1:11" ht="12.75">
      <c r="A82" s="90"/>
      <c r="B82" s="15" t="s">
        <v>239</v>
      </c>
      <c r="C82" s="1"/>
      <c r="D82" s="61" t="s">
        <v>180</v>
      </c>
      <c r="E82" s="1"/>
      <c r="F82" s="1"/>
      <c r="G82" s="1"/>
      <c r="H82" s="1"/>
      <c r="I82" s="108"/>
      <c r="J82" s="108"/>
      <c r="K82" s="108"/>
    </row>
    <row r="83" spans="1:11" ht="12.75">
      <c r="A83" s="90"/>
      <c r="B83" s="57" t="s">
        <v>240</v>
      </c>
      <c r="C83" s="57"/>
      <c r="D83" s="56" t="s">
        <v>180</v>
      </c>
      <c r="E83" s="57"/>
      <c r="F83" s="57"/>
      <c r="G83" s="57"/>
      <c r="H83" s="57"/>
      <c r="I83" s="108"/>
      <c r="J83" s="108"/>
      <c r="K83" s="108"/>
    </row>
    <row r="84" spans="1:11" ht="12.75">
      <c r="A84" s="90"/>
      <c r="B84" s="15" t="s">
        <v>241</v>
      </c>
      <c r="C84" s="1"/>
      <c r="D84" s="61" t="s">
        <v>180</v>
      </c>
      <c r="E84" s="1"/>
      <c r="F84" s="1"/>
      <c r="G84" s="1"/>
      <c r="H84" s="1"/>
      <c r="I84" s="108"/>
      <c r="J84" s="108"/>
      <c r="K84" s="108"/>
    </row>
    <row r="85" spans="1:11" ht="12.75">
      <c r="A85" s="90"/>
      <c r="B85" s="57" t="s">
        <v>242</v>
      </c>
      <c r="C85" s="57"/>
      <c r="D85" s="56" t="s">
        <v>180</v>
      </c>
      <c r="E85" s="57"/>
      <c r="F85" s="57"/>
      <c r="G85" s="57"/>
      <c r="H85" s="57"/>
      <c r="I85" s="108"/>
      <c r="J85" s="108"/>
      <c r="K85" s="108"/>
    </row>
    <row r="86" spans="1:11" ht="12.75">
      <c r="A86" s="90"/>
      <c r="B86" s="15" t="s">
        <v>243</v>
      </c>
      <c r="C86" s="1"/>
      <c r="D86" s="61" t="s">
        <v>180</v>
      </c>
      <c r="E86" s="1"/>
      <c r="F86" s="1"/>
      <c r="G86" s="1"/>
      <c r="H86" s="1"/>
      <c r="I86" s="108"/>
      <c r="J86" s="108"/>
      <c r="K86" s="108"/>
    </row>
    <row r="87" spans="1:11" ht="12.75">
      <c r="A87" s="109">
        <v>6</v>
      </c>
      <c r="B87" s="57" t="s">
        <v>244</v>
      </c>
      <c r="C87" s="57"/>
      <c r="D87" s="56" t="s">
        <v>180</v>
      </c>
      <c r="E87" s="57"/>
      <c r="F87" s="57"/>
      <c r="G87" s="57"/>
      <c r="H87" s="57"/>
      <c r="I87" s="110">
        <f>255*Головна!B135</f>
        <v>7803</v>
      </c>
      <c r="J87" s="110">
        <f>320*Головна!B135</f>
        <v>9792</v>
      </c>
      <c r="K87" s="110">
        <f>420*Головна!B135</f>
        <v>12852</v>
      </c>
    </row>
    <row r="88" spans="1:11" ht="12.75">
      <c r="A88" s="109"/>
      <c r="B88" s="15" t="s">
        <v>245</v>
      </c>
      <c r="C88" s="1"/>
      <c r="D88" s="61" t="s">
        <v>180</v>
      </c>
      <c r="E88" s="1"/>
      <c r="F88" s="1"/>
      <c r="G88" s="1"/>
      <c r="H88" s="1"/>
      <c r="I88" s="110"/>
      <c r="J88" s="110"/>
      <c r="K88" s="110"/>
    </row>
    <row r="89" spans="1:11" ht="12.75">
      <c r="A89" s="109"/>
      <c r="B89" s="57" t="s">
        <v>246</v>
      </c>
      <c r="C89" s="57"/>
      <c r="D89" s="56" t="s">
        <v>180</v>
      </c>
      <c r="E89" s="57"/>
      <c r="F89" s="57"/>
      <c r="G89" s="57"/>
      <c r="H89" s="57"/>
      <c r="I89" s="110"/>
      <c r="J89" s="110"/>
      <c r="K89" s="110"/>
    </row>
    <row r="90" spans="1:11" ht="12.75">
      <c r="A90" s="109"/>
      <c r="B90" s="15" t="s">
        <v>247</v>
      </c>
      <c r="C90" s="1"/>
      <c r="D90" s="61" t="s">
        <v>180</v>
      </c>
      <c r="E90" s="15"/>
      <c r="F90" s="1"/>
      <c r="G90" s="1"/>
      <c r="H90" s="1"/>
      <c r="I90" s="110"/>
      <c r="J90" s="110"/>
      <c r="K90" s="110"/>
    </row>
    <row r="91" spans="1:11" ht="12.75">
      <c r="A91" s="109"/>
      <c r="B91" s="59" t="s">
        <v>248</v>
      </c>
      <c r="C91" s="57"/>
      <c r="D91" s="56" t="s">
        <v>180</v>
      </c>
      <c r="E91" s="57"/>
      <c r="F91" s="57"/>
      <c r="G91" s="57"/>
      <c r="H91" s="57"/>
      <c r="I91" s="110"/>
      <c r="J91" s="110"/>
      <c r="K91" s="110"/>
    </row>
    <row r="92" spans="1:11" ht="12.75">
      <c r="A92" s="109"/>
      <c r="B92" s="15" t="s">
        <v>249</v>
      </c>
      <c r="C92" s="1"/>
      <c r="D92" s="61" t="s">
        <v>180</v>
      </c>
      <c r="E92" s="1"/>
      <c r="F92" s="1"/>
      <c r="G92" s="1"/>
      <c r="H92" s="1"/>
      <c r="I92" s="110"/>
      <c r="J92" s="110"/>
      <c r="K92" s="110"/>
    </row>
    <row r="93" spans="1:11" ht="12.75">
      <c r="A93" s="109"/>
      <c r="B93" s="57" t="s">
        <v>250</v>
      </c>
      <c r="C93" s="57"/>
      <c r="D93" s="56" t="s">
        <v>180</v>
      </c>
      <c r="E93" s="57"/>
      <c r="F93" s="57"/>
      <c r="G93" s="57"/>
      <c r="H93" s="57"/>
      <c r="I93" s="110"/>
      <c r="J93" s="110"/>
      <c r="K93" s="110"/>
    </row>
    <row r="94" spans="1:11" ht="12.75">
      <c r="A94" s="109"/>
      <c r="B94" s="15" t="s">
        <v>251</v>
      </c>
      <c r="C94" s="1"/>
      <c r="D94" s="61" t="s">
        <v>180</v>
      </c>
      <c r="E94" s="1"/>
      <c r="F94" s="1"/>
      <c r="G94" s="1"/>
      <c r="H94" s="1"/>
      <c r="I94" s="110"/>
      <c r="J94" s="110"/>
      <c r="K94" s="110"/>
    </row>
    <row r="95" spans="1:11" ht="12.75">
      <c r="A95" s="109"/>
      <c r="B95" s="57" t="s">
        <v>252</v>
      </c>
      <c r="C95" s="57"/>
      <c r="D95" s="56" t="s">
        <v>180</v>
      </c>
      <c r="E95" s="57"/>
      <c r="F95" s="57"/>
      <c r="G95" s="57"/>
      <c r="H95" s="57"/>
      <c r="I95" s="110"/>
      <c r="J95" s="110"/>
      <c r="K95" s="110"/>
    </row>
    <row r="97" ht="12.75">
      <c r="B97" s="64" t="s">
        <v>253</v>
      </c>
    </row>
    <row r="98" ht="12.75">
      <c r="B98" s="65" t="s">
        <v>254</v>
      </c>
    </row>
    <row r="99" ht="12.75">
      <c r="B99" t="s">
        <v>255</v>
      </c>
    </row>
    <row r="100" ht="12.75">
      <c r="B100" t="s">
        <v>256</v>
      </c>
    </row>
    <row r="102" ht="12.75">
      <c r="B102" s="66" t="s">
        <v>257</v>
      </c>
    </row>
    <row r="103" ht="12.75" customHeight="1">
      <c r="B103" t="s">
        <v>258</v>
      </c>
    </row>
    <row r="104" ht="12.75" customHeight="1">
      <c r="B104" s="67" t="s">
        <v>259</v>
      </c>
    </row>
    <row r="105" ht="12.75">
      <c r="B105" s="68" t="s">
        <v>260</v>
      </c>
    </row>
    <row r="108" spans="2:8" ht="12.75" customHeight="1">
      <c r="B108" s="142" t="s">
        <v>261</v>
      </c>
      <c r="C108" s="142" t="s">
        <v>262</v>
      </c>
      <c r="D108" s="142"/>
      <c r="E108" s="142"/>
      <c r="F108" s="142"/>
      <c r="G108" s="142"/>
      <c r="H108" s="142"/>
    </row>
    <row r="109" spans="1:8" ht="12.75">
      <c r="A109" s="69"/>
      <c r="B109" s="142"/>
      <c r="C109" s="142" t="s">
        <v>263</v>
      </c>
      <c r="D109" s="142"/>
      <c r="E109" s="142"/>
      <c r="F109" s="142"/>
      <c r="G109" s="142"/>
      <c r="H109" s="142"/>
    </row>
    <row r="110" spans="1:4" ht="12.75">
      <c r="A110" s="107"/>
      <c r="B110" s="107"/>
      <c r="C110" s="107"/>
      <c r="D110" s="107"/>
    </row>
    <row r="111" spans="2:5" ht="14.25" customHeight="1">
      <c r="B111" s="141" t="s">
        <v>167</v>
      </c>
      <c r="C111" s="142" t="s">
        <v>162</v>
      </c>
      <c r="D111" s="142"/>
      <c r="E111" s="3" t="s">
        <v>163</v>
      </c>
    </row>
    <row r="112" spans="1:5" ht="12.75">
      <c r="A112" s="4"/>
      <c r="B112" s="141"/>
      <c r="C112" s="142" t="s">
        <v>164</v>
      </c>
      <c r="D112" s="142"/>
      <c r="E112" s="3" t="s">
        <v>165</v>
      </c>
    </row>
    <row r="113" spans="1:5" ht="25.5" customHeight="1">
      <c r="A113" s="4"/>
      <c r="B113" s="141"/>
      <c r="C113" s="142" t="s">
        <v>166</v>
      </c>
      <c r="D113" s="142"/>
      <c r="E113" s="3" t="s">
        <v>1</v>
      </c>
    </row>
  </sheetData>
  <mergeCells count="39">
    <mergeCell ref="A48:A66"/>
    <mergeCell ref="A67:A86"/>
    <mergeCell ref="E12:H12"/>
    <mergeCell ref="I12:K12"/>
    <mergeCell ref="A14:A18"/>
    <mergeCell ref="I14:I18"/>
    <mergeCell ref="J14:J18"/>
    <mergeCell ref="K14:K18"/>
    <mergeCell ref="A12:A13"/>
    <mergeCell ref="B12:B13"/>
    <mergeCell ref="C12:D13"/>
    <mergeCell ref="I19:I29"/>
    <mergeCell ref="J19:J29"/>
    <mergeCell ref="K19:K29"/>
    <mergeCell ref="A30:A47"/>
    <mergeCell ref="I30:I47"/>
    <mergeCell ref="K30:K47"/>
    <mergeCell ref="J32:J33"/>
    <mergeCell ref="J35:J46"/>
    <mergeCell ref="A19:A29"/>
    <mergeCell ref="I48:I66"/>
    <mergeCell ref="J48:J61"/>
    <mergeCell ref="K48:K66"/>
    <mergeCell ref="J63:J66"/>
    <mergeCell ref="I67:I86"/>
    <mergeCell ref="J67:J86"/>
    <mergeCell ref="K67:K86"/>
    <mergeCell ref="A87:A95"/>
    <mergeCell ref="I87:I95"/>
    <mergeCell ref="J87:J95"/>
    <mergeCell ref="K87:K95"/>
    <mergeCell ref="B108:B109"/>
    <mergeCell ref="C108:H108"/>
    <mergeCell ref="C109:H109"/>
    <mergeCell ref="A110:D110"/>
    <mergeCell ref="B111:B113"/>
    <mergeCell ref="C111:D111"/>
    <mergeCell ref="C112:D112"/>
    <mergeCell ref="C113:D1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50" sqref="N50"/>
    </sheetView>
  </sheetViews>
  <sheetFormatPr defaultColWidth="9.00390625" defaultRowHeight="12.75"/>
  <cols>
    <col min="1" max="1" width="21.875" style="6" bestFit="1" customWidth="1"/>
    <col min="2" max="5" width="10.75390625" style="6" customWidth="1"/>
    <col min="6" max="7" width="10.75390625" style="30" customWidth="1"/>
    <col min="8" max="9" width="10.75390625" style="1" customWidth="1"/>
    <col min="10" max="11" width="10.75390625" style="0" customWidth="1"/>
    <col min="12" max="12" width="17.625" style="0" customWidth="1"/>
  </cols>
  <sheetData>
    <row r="1" ht="15.75">
      <c r="L1" s="1"/>
    </row>
    <row r="2" spans="1:12" ht="87" customHeight="1">
      <c r="A2" s="161"/>
      <c r="B2" s="161"/>
      <c r="C2" s="161"/>
      <c r="D2" s="161"/>
      <c r="E2" s="161"/>
      <c r="F2" s="161"/>
      <c r="G2" s="23"/>
      <c r="L2" s="1"/>
    </row>
    <row r="3" ht="12.75" customHeight="1">
      <c r="L3" s="1"/>
    </row>
    <row r="4" spans="1:12" ht="14.25" customHeight="1">
      <c r="A4" s="7"/>
      <c r="B4" s="162" t="s">
        <v>264</v>
      </c>
      <c r="C4" s="162"/>
      <c r="D4" s="162"/>
      <c r="E4" s="162"/>
      <c r="F4" s="162"/>
      <c r="G4" s="31"/>
      <c r="L4" s="1"/>
    </row>
    <row r="5" spans="1:12" ht="30.75" customHeight="1">
      <c r="A5" s="163" t="s">
        <v>147</v>
      </c>
      <c r="B5" s="163"/>
      <c r="C5" s="163"/>
      <c r="D5" s="163"/>
      <c r="E5" s="163"/>
      <c r="F5" s="163"/>
      <c r="G5" s="163"/>
      <c r="H5" s="163"/>
      <c r="I5" s="32"/>
      <c r="L5" s="1"/>
    </row>
    <row r="6" spans="1:12" ht="16.5" customHeight="1">
      <c r="A6" s="164" t="s">
        <v>265</v>
      </c>
      <c r="B6" s="164"/>
      <c r="C6" s="164"/>
      <c r="D6" s="164"/>
      <c r="E6" s="164"/>
      <c r="F6" s="164"/>
      <c r="G6" s="164"/>
      <c r="H6" s="164"/>
      <c r="I6" s="33"/>
      <c r="L6" s="1"/>
    </row>
    <row r="7" spans="1:12" ht="20.25" customHeight="1">
      <c r="A7" s="166" t="s">
        <v>266</v>
      </c>
      <c r="B7" s="166"/>
      <c r="C7" s="166"/>
      <c r="D7" s="166"/>
      <c r="E7" s="166"/>
      <c r="F7" s="166"/>
      <c r="G7" s="166"/>
      <c r="H7" s="166"/>
      <c r="I7" s="79"/>
      <c r="L7" s="1"/>
    </row>
    <row r="8" spans="1:12" ht="14.25" customHeight="1">
      <c r="A8" s="79"/>
      <c r="B8" s="79"/>
      <c r="C8" s="79"/>
      <c r="D8" s="79"/>
      <c r="E8" s="79"/>
      <c r="F8" s="79"/>
      <c r="G8" s="79"/>
      <c r="L8" s="1"/>
    </row>
    <row r="9" spans="1:12" ht="18.75" customHeight="1">
      <c r="A9" s="167" t="s">
        <v>23</v>
      </c>
      <c r="B9" s="154" t="s">
        <v>24</v>
      </c>
      <c r="C9" s="154"/>
      <c r="D9" s="155" t="s">
        <v>25</v>
      </c>
      <c r="E9" s="155"/>
      <c r="F9" s="154" t="s">
        <v>26</v>
      </c>
      <c r="G9" s="154"/>
      <c r="H9" s="154" t="s">
        <v>27</v>
      </c>
      <c r="I9" s="154"/>
      <c r="J9" s="154" t="s">
        <v>267</v>
      </c>
      <c r="K9" s="155"/>
      <c r="L9" s="82" t="s">
        <v>268</v>
      </c>
    </row>
    <row r="10" spans="1:12" ht="50.25" customHeight="1">
      <c r="A10" s="167"/>
      <c r="B10" s="156"/>
      <c r="C10" s="156"/>
      <c r="D10" s="157"/>
      <c r="E10" s="157"/>
      <c r="F10" s="156"/>
      <c r="G10" s="156"/>
      <c r="H10" s="156"/>
      <c r="I10" s="156"/>
      <c r="J10" s="156"/>
      <c r="K10" s="157"/>
      <c r="L10" s="83"/>
    </row>
    <row r="11" spans="1:12" ht="20.25" customHeight="1">
      <c r="A11" s="80" t="s">
        <v>269</v>
      </c>
      <c r="B11" s="158" t="s">
        <v>28</v>
      </c>
      <c r="C11" s="158"/>
      <c r="D11" s="158" t="s">
        <v>29</v>
      </c>
      <c r="E11" s="158"/>
      <c r="F11" s="165" t="s">
        <v>30</v>
      </c>
      <c r="G11" s="165"/>
      <c r="H11" s="158" t="s">
        <v>31</v>
      </c>
      <c r="I11" s="158"/>
      <c r="J11" s="158" t="s">
        <v>270</v>
      </c>
      <c r="K11" s="159"/>
      <c r="L11" s="84" t="s">
        <v>271</v>
      </c>
    </row>
    <row r="12" spans="1:12" ht="20.25" customHeight="1">
      <c r="A12" s="81" t="s">
        <v>149</v>
      </c>
      <c r="B12" s="160" t="s">
        <v>272</v>
      </c>
      <c r="C12" s="160"/>
      <c r="D12" s="160" t="s">
        <v>272</v>
      </c>
      <c r="E12" s="160"/>
      <c r="F12" s="160" t="s">
        <v>272</v>
      </c>
      <c r="G12" s="160"/>
      <c r="H12" s="160" t="s">
        <v>272</v>
      </c>
      <c r="I12" s="160"/>
      <c r="J12" s="160" t="s">
        <v>272</v>
      </c>
      <c r="K12" s="160"/>
      <c r="L12" s="85" t="s">
        <v>272</v>
      </c>
    </row>
    <row r="13" spans="1:12" ht="13.5" customHeight="1">
      <c r="A13" s="86" t="s">
        <v>44</v>
      </c>
      <c r="B13" s="143">
        <f>444*Головна!B135</f>
        <v>13586.400000000001</v>
      </c>
      <c r="C13" s="143"/>
      <c r="D13" s="143">
        <f>338*Головна!B135</f>
        <v>10342.800000000001</v>
      </c>
      <c r="E13" s="143"/>
      <c r="F13" s="143">
        <f>463*Головна!B135</f>
        <v>14167.800000000001</v>
      </c>
      <c r="G13" s="143"/>
      <c r="H13" s="168">
        <f>480*Головна!B135</f>
        <v>14688</v>
      </c>
      <c r="I13" s="168"/>
      <c r="J13" s="152" t="s">
        <v>273</v>
      </c>
      <c r="K13" s="153"/>
      <c r="L13" s="87" t="s">
        <v>273</v>
      </c>
    </row>
    <row r="14" spans="1:12" ht="13.5" customHeight="1">
      <c r="A14" s="88" t="s">
        <v>33</v>
      </c>
      <c r="B14" s="77" t="s">
        <v>273</v>
      </c>
      <c r="C14" s="77"/>
      <c r="D14" s="77">
        <f>338*Головна!B135</f>
        <v>10342.800000000001</v>
      </c>
      <c r="E14" s="77"/>
      <c r="F14" s="77">
        <f>463*Головна!B135</f>
        <v>14167.800000000001</v>
      </c>
      <c r="G14" s="77"/>
      <c r="H14" s="147" t="s">
        <v>273</v>
      </c>
      <c r="I14" s="147"/>
      <c r="J14" s="147" t="s">
        <v>273</v>
      </c>
      <c r="K14" s="148"/>
      <c r="L14" s="89" t="s">
        <v>273</v>
      </c>
    </row>
    <row r="15" spans="1:12" ht="13.5" customHeight="1">
      <c r="A15" s="88" t="s">
        <v>197</v>
      </c>
      <c r="B15" s="77">
        <f>444*Головна!B135</f>
        <v>13586.400000000001</v>
      </c>
      <c r="C15" s="77"/>
      <c r="D15" s="77">
        <f>338*Головна!B135</f>
        <v>10342.800000000001</v>
      </c>
      <c r="E15" s="77"/>
      <c r="F15" s="77">
        <f>463*Головна!B135</f>
        <v>14167.800000000001</v>
      </c>
      <c r="G15" s="77"/>
      <c r="H15" s="147" t="s">
        <v>273</v>
      </c>
      <c r="I15" s="147"/>
      <c r="J15" s="147" t="s">
        <v>273</v>
      </c>
      <c r="K15" s="148"/>
      <c r="L15" s="89" t="s">
        <v>273</v>
      </c>
    </row>
    <row r="16" spans="1:12" ht="13.5" customHeight="1">
      <c r="A16" s="88" t="s">
        <v>34</v>
      </c>
      <c r="B16" s="77">
        <f>444*Головна!B135</f>
        <v>13586.400000000001</v>
      </c>
      <c r="C16" s="77"/>
      <c r="D16" s="77">
        <f>338*Головна!B135</f>
        <v>10342.800000000001</v>
      </c>
      <c r="E16" s="77"/>
      <c r="F16" s="77">
        <f>463*Головна!B135</f>
        <v>14167.800000000001</v>
      </c>
      <c r="G16" s="77"/>
      <c r="H16" s="147" t="s">
        <v>273</v>
      </c>
      <c r="I16" s="147"/>
      <c r="J16" s="147" t="s">
        <v>273</v>
      </c>
      <c r="K16" s="148"/>
      <c r="L16" s="89" t="s">
        <v>273</v>
      </c>
    </row>
    <row r="17" spans="1:12" ht="13.5" customHeight="1">
      <c r="A17" s="88" t="s">
        <v>45</v>
      </c>
      <c r="B17" s="77" t="s">
        <v>273</v>
      </c>
      <c r="C17" s="77"/>
      <c r="D17" s="77">
        <f>338*Головна!B135</f>
        <v>10342.800000000001</v>
      </c>
      <c r="E17" s="77"/>
      <c r="F17" s="77">
        <f>463*Головна!B135</f>
        <v>14167.800000000001</v>
      </c>
      <c r="G17" s="77"/>
      <c r="H17" s="147" t="s">
        <v>273</v>
      </c>
      <c r="I17" s="147"/>
      <c r="J17" s="77" t="s">
        <v>273</v>
      </c>
      <c r="K17" s="151"/>
      <c r="L17" s="89" t="s">
        <v>273</v>
      </c>
    </row>
    <row r="18" spans="1:12" ht="13.5" customHeight="1">
      <c r="A18" s="88" t="s">
        <v>35</v>
      </c>
      <c r="B18" s="77">
        <f>444*Головна!B135</f>
        <v>13586.400000000001</v>
      </c>
      <c r="C18" s="77"/>
      <c r="D18" s="77">
        <f>338*Головна!B135</f>
        <v>10342.800000000001</v>
      </c>
      <c r="E18" s="77"/>
      <c r="F18" s="77">
        <f>463*Головна!B135</f>
        <v>14167.800000000001</v>
      </c>
      <c r="G18" s="77"/>
      <c r="H18" s="147" t="s">
        <v>273</v>
      </c>
      <c r="I18" s="147"/>
      <c r="J18" s="149" t="s">
        <v>273</v>
      </c>
      <c r="K18" s="150"/>
      <c r="L18" s="89" t="s">
        <v>273</v>
      </c>
    </row>
    <row r="19" spans="1:12" ht="12.75">
      <c r="A19" s="88" t="s">
        <v>46</v>
      </c>
      <c r="B19" s="77" t="s">
        <v>273</v>
      </c>
      <c r="C19" s="77"/>
      <c r="D19" s="77">
        <f>338*Головна!B135</f>
        <v>10342.800000000001</v>
      </c>
      <c r="E19" s="77"/>
      <c r="F19" s="77">
        <f>463*Головна!B135</f>
        <v>14167.800000000001</v>
      </c>
      <c r="G19" s="77"/>
      <c r="H19" s="77" t="s">
        <v>273</v>
      </c>
      <c r="I19" s="77"/>
      <c r="J19" s="149" t="s">
        <v>273</v>
      </c>
      <c r="K19" s="150"/>
      <c r="L19" s="89" t="s">
        <v>273</v>
      </c>
    </row>
    <row r="20" spans="1:12" ht="13.5" customHeight="1">
      <c r="A20" s="88" t="s">
        <v>36</v>
      </c>
      <c r="B20" s="77">
        <f>444*Головна!B135</f>
        <v>13586.400000000001</v>
      </c>
      <c r="C20" s="77"/>
      <c r="D20" s="77">
        <f>338*Головна!B135</f>
        <v>10342.800000000001</v>
      </c>
      <c r="E20" s="77"/>
      <c r="F20" s="77">
        <f>463*Головна!B135</f>
        <v>14167.800000000001</v>
      </c>
      <c r="G20" s="77"/>
      <c r="H20" s="147" t="s">
        <v>273</v>
      </c>
      <c r="I20" s="147"/>
      <c r="J20" s="149">
        <f>450*Головна!B135</f>
        <v>13770</v>
      </c>
      <c r="K20" s="150"/>
      <c r="L20" s="89" t="s">
        <v>273</v>
      </c>
    </row>
    <row r="21" spans="1:12" ht="13.5" customHeight="1">
      <c r="A21" s="88" t="s">
        <v>274</v>
      </c>
      <c r="B21" s="77" t="s">
        <v>273</v>
      </c>
      <c r="C21" s="77"/>
      <c r="D21" s="77">
        <f>338*Головна!B135</f>
        <v>10342.800000000001</v>
      </c>
      <c r="E21" s="77"/>
      <c r="F21" s="77">
        <f>463*Головна!B135</f>
        <v>14167.800000000001</v>
      </c>
      <c r="G21" s="77"/>
      <c r="H21" s="147" t="s">
        <v>273</v>
      </c>
      <c r="I21" s="147"/>
      <c r="J21" s="149" t="s">
        <v>273</v>
      </c>
      <c r="K21" s="150"/>
      <c r="L21" s="89" t="s">
        <v>273</v>
      </c>
    </row>
    <row r="22" spans="1:12" ht="13.5" customHeight="1">
      <c r="A22" s="88" t="s">
        <v>275</v>
      </c>
      <c r="B22" s="77" t="s">
        <v>273</v>
      </c>
      <c r="C22" s="77"/>
      <c r="D22" s="77">
        <f>338*Головна!B135</f>
        <v>10342.800000000001</v>
      </c>
      <c r="E22" s="77"/>
      <c r="F22" s="77">
        <f>463*Головна!B135</f>
        <v>14167.800000000001</v>
      </c>
      <c r="G22" s="77"/>
      <c r="H22" s="147" t="s">
        <v>273</v>
      </c>
      <c r="I22" s="147"/>
      <c r="J22" s="77" t="s">
        <v>273</v>
      </c>
      <c r="K22" s="151"/>
      <c r="L22" s="89" t="s">
        <v>273</v>
      </c>
    </row>
    <row r="23" spans="1:12" ht="13.5" customHeight="1">
      <c r="A23" s="88" t="s">
        <v>276</v>
      </c>
      <c r="B23" s="77" t="s">
        <v>273</v>
      </c>
      <c r="C23" s="77"/>
      <c r="D23" s="77">
        <f>338*Головна!B135</f>
        <v>10342.800000000001</v>
      </c>
      <c r="E23" s="77"/>
      <c r="F23" s="77">
        <f>463*Головна!B135</f>
        <v>14167.800000000001</v>
      </c>
      <c r="G23" s="77"/>
      <c r="H23" s="147">
        <f>480*Головна!B135</f>
        <v>14688</v>
      </c>
      <c r="I23" s="147"/>
      <c r="J23" s="147" t="s">
        <v>273</v>
      </c>
      <c r="K23" s="148"/>
      <c r="L23" s="89" t="s">
        <v>273</v>
      </c>
    </row>
    <row r="24" spans="1:12" ht="13.5" customHeight="1">
      <c r="A24" s="88" t="s">
        <v>38</v>
      </c>
      <c r="B24" s="77">
        <f>444*Головна!B135</f>
        <v>13586.400000000001</v>
      </c>
      <c r="C24" s="77"/>
      <c r="D24" s="77">
        <f>338*Головна!B135</f>
        <v>10342.800000000001</v>
      </c>
      <c r="E24" s="77"/>
      <c r="F24" s="77">
        <f>463*Головна!B135</f>
        <v>14167.800000000001</v>
      </c>
      <c r="G24" s="77"/>
      <c r="H24" s="147">
        <f>480*Головна!B135</f>
        <v>14688</v>
      </c>
      <c r="I24" s="147"/>
      <c r="J24" s="147" t="s">
        <v>273</v>
      </c>
      <c r="K24" s="148"/>
      <c r="L24" s="89" t="s">
        <v>273</v>
      </c>
    </row>
    <row r="25" spans="1:12" ht="13.5" customHeight="1">
      <c r="A25" s="88" t="s">
        <v>185</v>
      </c>
      <c r="B25" s="77" t="s">
        <v>273</v>
      </c>
      <c r="C25" s="77"/>
      <c r="D25" s="77">
        <f>338*Головна!B135</f>
        <v>10342.800000000001</v>
      </c>
      <c r="E25" s="77"/>
      <c r="F25" s="77">
        <f>463*Головна!B135</f>
        <v>14167.800000000001</v>
      </c>
      <c r="G25" s="77"/>
      <c r="H25" s="147" t="s">
        <v>273</v>
      </c>
      <c r="I25" s="147"/>
      <c r="J25" s="147" t="s">
        <v>273</v>
      </c>
      <c r="K25" s="148"/>
      <c r="L25" s="89" t="s">
        <v>273</v>
      </c>
    </row>
    <row r="26" spans="1:12" ht="13.5" customHeight="1">
      <c r="A26" s="88" t="s">
        <v>39</v>
      </c>
      <c r="B26" s="77" t="s">
        <v>273</v>
      </c>
      <c r="C26" s="77"/>
      <c r="D26" s="77">
        <f>338*Головна!B135</f>
        <v>10342.800000000001</v>
      </c>
      <c r="E26" s="77"/>
      <c r="F26" s="77">
        <f>463*Головна!B135</f>
        <v>14167.800000000001</v>
      </c>
      <c r="G26" s="77"/>
      <c r="H26" s="147" t="s">
        <v>273</v>
      </c>
      <c r="I26" s="147"/>
      <c r="J26" s="147" t="s">
        <v>273</v>
      </c>
      <c r="K26" s="148"/>
      <c r="L26" s="89" t="s">
        <v>273</v>
      </c>
    </row>
    <row r="27" spans="1:12" ht="30" customHeight="1">
      <c r="A27" s="88" t="s">
        <v>204</v>
      </c>
      <c r="B27" s="77">
        <f>444*Головна!B135</f>
        <v>13586.400000000001</v>
      </c>
      <c r="C27" s="77"/>
      <c r="D27" s="77">
        <f>338*Головна!B135</f>
        <v>10342.800000000001</v>
      </c>
      <c r="E27" s="77"/>
      <c r="F27" s="77">
        <f>463*Головна!B135</f>
        <v>14167.800000000001</v>
      </c>
      <c r="G27" s="77"/>
      <c r="H27" s="147" t="s">
        <v>273</v>
      </c>
      <c r="I27" s="147"/>
      <c r="J27" s="147">
        <f>450*Головна!B135</f>
        <v>13770</v>
      </c>
      <c r="K27" s="148"/>
      <c r="L27" s="89" t="s">
        <v>273</v>
      </c>
    </row>
    <row r="28" spans="1:12" ht="13.5" customHeight="1">
      <c r="A28" s="88" t="s">
        <v>40</v>
      </c>
      <c r="B28" s="77">
        <f>444*Головна!B135</f>
        <v>13586.400000000001</v>
      </c>
      <c r="C28" s="77"/>
      <c r="D28" s="77">
        <f>338*Головна!B135</f>
        <v>10342.800000000001</v>
      </c>
      <c r="E28" s="77"/>
      <c r="F28" s="77">
        <f>463*Головна!B135</f>
        <v>14167.800000000001</v>
      </c>
      <c r="G28" s="77"/>
      <c r="H28" s="147" t="s">
        <v>273</v>
      </c>
      <c r="I28" s="147"/>
      <c r="J28" s="147" t="s">
        <v>273</v>
      </c>
      <c r="K28" s="148"/>
      <c r="L28" s="89" t="s">
        <v>273</v>
      </c>
    </row>
    <row r="29" spans="1:12" ht="13.5" customHeight="1">
      <c r="A29" s="88" t="s">
        <v>41</v>
      </c>
      <c r="B29" s="77" t="s">
        <v>273</v>
      </c>
      <c r="C29" s="77"/>
      <c r="D29" s="77">
        <f>338*Головна!B135</f>
        <v>10342.800000000001</v>
      </c>
      <c r="E29" s="77"/>
      <c r="F29" s="77">
        <f>463*Головна!B135</f>
        <v>14167.800000000001</v>
      </c>
      <c r="G29" s="77"/>
      <c r="H29" s="147" t="s">
        <v>273</v>
      </c>
      <c r="I29" s="147"/>
      <c r="J29" s="147" t="s">
        <v>273</v>
      </c>
      <c r="K29" s="148"/>
      <c r="L29" s="89" t="s">
        <v>273</v>
      </c>
    </row>
    <row r="30" spans="1:12" ht="13.5" customHeight="1">
      <c r="A30" s="88" t="s">
        <v>42</v>
      </c>
      <c r="B30" s="77" t="s">
        <v>273</v>
      </c>
      <c r="C30" s="77"/>
      <c r="D30" s="77">
        <f>338*Головна!B135</f>
        <v>10342.800000000001</v>
      </c>
      <c r="E30" s="77"/>
      <c r="F30" s="77">
        <f>463*Головна!B135</f>
        <v>14167.800000000001</v>
      </c>
      <c r="G30" s="77"/>
      <c r="H30" s="147" t="s">
        <v>273</v>
      </c>
      <c r="I30" s="147"/>
      <c r="J30" s="147" t="s">
        <v>273</v>
      </c>
      <c r="K30" s="148"/>
      <c r="L30" s="89" t="s">
        <v>273</v>
      </c>
    </row>
    <row r="31" spans="1:12" ht="13.5" customHeight="1">
      <c r="A31" s="88" t="s">
        <v>50</v>
      </c>
      <c r="B31" s="77">
        <f>444*Головна!B135</f>
        <v>13586.400000000001</v>
      </c>
      <c r="C31" s="77"/>
      <c r="D31" s="77">
        <f>338*Головна!B135</f>
        <v>10342.800000000001</v>
      </c>
      <c r="E31" s="77"/>
      <c r="F31" s="77">
        <f>463*Головна!B135</f>
        <v>14167.800000000001</v>
      </c>
      <c r="G31" s="77"/>
      <c r="H31" s="147">
        <f>480*Головна!B135</f>
        <v>14688</v>
      </c>
      <c r="I31" s="147"/>
      <c r="J31" s="147" t="s">
        <v>273</v>
      </c>
      <c r="K31" s="148"/>
      <c r="L31" s="89" t="s">
        <v>273</v>
      </c>
    </row>
    <row r="32" spans="1:12" ht="13.5" customHeight="1">
      <c r="A32" s="88" t="s">
        <v>43</v>
      </c>
      <c r="B32" s="77" t="s">
        <v>273</v>
      </c>
      <c r="C32" s="77"/>
      <c r="D32" s="77">
        <f>338*Головна!B135</f>
        <v>10342.800000000001</v>
      </c>
      <c r="E32" s="77"/>
      <c r="F32" s="77">
        <f>463*Головна!B135</f>
        <v>14167.800000000001</v>
      </c>
      <c r="G32" s="77"/>
      <c r="H32" s="147" t="s">
        <v>273</v>
      </c>
      <c r="I32" s="147"/>
      <c r="J32" s="147" t="s">
        <v>273</v>
      </c>
      <c r="K32" s="148"/>
      <c r="L32" s="89" t="s">
        <v>273</v>
      </c>
    </row>
    <row r="33" spans="1:12" ht="13.5" customHeight="1">
      <c r="A33" s="93" t="s">
        <v>52</v>
      </c>
      <c r="B33" s="49">
        <f>444*Головна!B135</f>
        <v>13586.400000000001</v>
      </c>
      <c r="C33" s="49"/>
      <c r="D33" s="77">
        <f>338*Головна!B135</f>
        <v>10342.800000000001</v>
      </c>
      <c r="E33" s="77"/>
      <c r="F33" s="77">
        <f>463*Головна!B135</f>
        <v>14167.800000000001</v>
      </c>
      <c r="G33" s="77"/>
      <c r="H33" s="145" t="s">
        <v>273</v>
      </c>
      <c r="I33" s="145"/>
      <c r="J33" s="145" t="s">
        <v>273</v>
      </c>
      <c r="K33" s="146"/>
      <c r="L33" s="94" t="s">
        <v>273</v>
      </c>
    </row>
    <row r="34" spans="1:12" ht="12.75" customHeight="1">
      <c r="A34" s="86" t="s">
        <v>209</v>
      </c>
      <c r="B34" s="143" t="s">
        <v>273</v>
      </c>
      <c r="C34" s="143"/>
      <c r="D34" s="143">
        <f>444*Головна!B135</f>
        <v>13586.400000000001</v>
      </c>
      <c r="E34" s="143"/>
      <c r="F34" s="143">
        <f>619*Головна!B135</f>
        <v>18941.4</v>
      </c>
      <c r="G34" s="143"/>
      <c r="H34" s="143">
        <f>644*Головна!B135</f>
        <v>19706.4</v>
      </c>
      <c r="I34" s="143"/>
      <c r="J34" s="143" t="s">
        <v>273</v>
      </c>
      <c r="K34" s="144"/>
      <c r="L34" s="95" t="s">
        <v>273</v>
      </c>
    </row>
    <row r="35" spans="1:12" ht="13.5" customHeight="1">
      <c r="A35" s="88" t="s">
        <v>48</v>
      </c>
      <c r="B35" s="77">
        <f>588*Головна!B135</f>
        <v>17992.8</v>
      </c>
      <c r="C35" s="77"/>
      <c r="D35" s="77">
        <f>444*Головна!B135</f>
        <v>13586.400000000001</v>
      </c>
      <c r="E35" s="77"/>
      <c r="F35" s="77">
        <f>619*Головна!B135</f>
        <v>18941.4</v>
      </c>
      <c r="G35" s="77"/>
      <c r="H35" s="77" t="s">
        <v>273</v>
      </c>
      <c r="I35" s="77"/>
      <c r="J35" s="77" t="s">
        <v>273</v>
      </c>
      <c r="K35" s="48"/>
      <c r="L35" s="96" t="s">
        <v>273</v>
      </c>
    </row>
    <row r="36" spans="1:12" ht="13.5" customHeight="1">
      <c r="A36" s="88" t="s">
        <v>56</v>
      </c>
      <c r="B36" s="77" t="s">
        <v>273</v>
      </c>
      <c r="C36" s="77"/>
      <c r="D36" s="77">
        <f>444*Головна!B135</f>
        <v>13586.400000000001</v>
      </c>
      <c r="E36" s="77"/>
      <c r="F36" s="77">
        <f>619*Головна!B135</f>
        <v>18941.4</v>
      </c>
      <c r="G36" s="77"/>
      <c r="H36" s="77">
        <f>644*Головна!B135</f>
        <v>19706.4</v>
      </c>
      <c r="I36" s="77"/>
      <c r="J36" s="77" t="s">
        <v>273</v>
      </c>
      <c r="K36" s="48"/>
      <c r="L36" s="96" t="s">
        <v>273</v>
      </c>
    </row>
    <row r="37" spans="1:12" ht="13.5" customHeight="1">
      <c r="A37" s="88" t="s">
        <v>57</v>
      </c>
      <c r="B37" s="77" t="s">
        <v>273</v>
      </c>
      <c r="C37" s="77"/>
      <c r="D37" s="77">
        <f>444*Головна!B135</f>
        <v>13586.400000000001</v>
      </c>
      <c r="E37" s="77"/>
      <c r="F37" s="77">
        <f>619*Головна!B135</f>
        <v>18941.4</v>
      </c>
      <c r="G37" s="77"/>
      <c r="H37" s="77">
        <f>644*Головна!B135</f>
        <v>19706.4</v>
      </c>
      <c r="I37" s="77"/>
      <c r="J37" s="77" t="s">
        <v>273</v>
      </c>
      <c r="K37" s="48"/>
      <c r="L37" s="96" t="s">
        <v>273</v>
      </c>
    </row>
    <row r="38" spans="1:12" ht="13.5" customHeight="1">
      <c r="A38" s="93" t="s">
        <v>58</v>
      </c>
      <c r="B38" s="49" t="s">
        <v>273</v>
      </c>
      <c r="C38" s="49"/>
      <c r="D38" s="49">
        <f>444*Головна!B135</f>
        <v>13586.400000000001</v>
      </c>
      <c r="E38" s="49"/>
      <c r="F38" s="49">
        <f>619*Головна!B135</f>
        <v>18941.4</v>
      </c>
      <c r="G38" s="49"/>
      <c r="H38" s="49" t="s">
        <v>273</v>
      </c>
      <c r="I38" s="49"/>
      <c r="J38" s="49" t="s">
        <v>273</v>
      </c>
      <c r="K38" s="50"/>
      <c r="L38" s="97" t="s">
        <v>273</v>
      </c>
    </row>
    <row r="39" spans="1:12" ht="13.5" customHeight="1">
      <c r="A39" s="86" t="s">
        <v>277</v>
      </c>
      <c r="B39" s="143" t="s">
        <v>273</v>
      </c>
      <c r="C39" s="143"/>
      <c r="D39" s="144">
        <f>519*Головна!B135</f>
        <v>15881.400000000001</v>
      </c>
      <c r="E39" s="144"/>
      <c r="F39" s="144">
        <f>731*Головна!B135</f>
        <v>22368.600000000002</v>
      </c>
      <c r="G39" s="144"/>
      <c r="H39" s="143" t="s">
        <v>273</v>
      </c>
      <c r="I39" s="143"/>
      <c r="J39" s="143" t="s">
        <v>273</v>
      </c>
      <c r="K39" s="144"/>
      <c r="L39" s="95" t="s">
        <v>273</v>
      </c>
    </row>
    <row r="40" spans="1:12" ht="12.75">
      <c r="A40" s="88" t="s">
        <v>278</v>
      </c>
      <c r="B40" s="48" t="s">
        <v>273</v>
      </c>
      <c r="C40" s="48"/>
      <c r="D40" s="48">
        <f>519*Головна!B135</f>
        <v>15881.400000000001</v>
      </c>
      <c r="E40" s="48"/>
      <c r="F40" s="48">
        <f>731*Головна!B135</f>
        <v>22368.600000000002</v>
      </c>
      <c r="G40" s="48"/>
      <c r="H40" s="48" t="s">
        <v>273</v>
      </c>
      <c r="I40" s="48"/>
      <c r="J40" s="77" t="s">
        <v>273</v>
      </c>
      <c r="K40" s="48"/>
      <c r="L40" s="96" t="s">
        <v>273</v>
      </c>
    </row>
    <row r="41" spans="1:12" ht="12.75" customHeight="1">
      <c r="A41" s="88" t="s">
        <v>279</v>
      </c>
      <c r="B41" s="77">
        <f>688*Головна!B135</f>
        <v>21052.8</v>
      </c>
      <c r="C41" s="77"/>
      <c r="D41" s="77">
        <f>519*Головна!B135</f>
        <v>15881.400000000001</v>
      </c>
      <c r="E41" s="77"/>
      <c r="F41" s="77">
        <f>731*Головна!B135</f>
        <v>22368.600000000002</v>
      </c>
      <c r="G41" s="77"/>
      <c r="H41" s="77">
        <f>760*Головна!B135</f>
        <v>23256</v>
      </c>
      <c r="I41" s="77"/>
      <c r="J41" s="77">
        <f>715*Головна!B135</f>
        <v>21879</v>
      </c>
      <c r="K41" s="48"/>
      <c r="L41" s="96">
        <f>675*Головна!B135</f>
        <v>20655</v>
      </c>
    </row>
    <row r="42" spans="1:12" ht="12.75" customHeight="1">
      <c r="A42" s="88" t="s">
        <v>280</v>
      </c>
      <c r="B42" s="72" t="s">
        <v>273</v>
      </c>
      <c r="C42" s="72"/>
      <c r="D42" s="77">
        <f>519*Головна!B135</f>
        <v>15881.400000000001</v>
      </c>
      <c r="E42" s="77"/>
      <c r="F42" s="77">
        <f>731*Головна!B135</f>
        <v>22368.600000000002</v>
      </c>
      <c r="G42" s="77"/>
      <c r="H42" s="77" t="s">
        <v>273</v>
      </c>
      <c r="I42" s="77"/>
      <c r="J42" s="77" t="s">
        <v>273</v>
      </c>
      <c r="K42" s="48"/>
      <c r="L42" s="96"/>
    </row>
    <row r="43" spans="1:12" ht="13.5" customHeight="1">
      <c r="A43" s="88" t="s">
        <v>248</v>
      </c>
      <c r="B43" s="72" t="s">
        <v>273</v>
      </c>
      <c r="C43" s="72"/>
      <c r="D43" s="77">
        <f>519*Головна!B135</f>
        <v>15881.400000000001</v>
      </c>
      <c r="E43" s="77"/>
      <c r="F43" s="77">
        <f>731*Головна!B135</f>
        <v>22368.600000000002</v>
      </c>
      <c r="G43" s="77"/>
      <c r="H43" s="77">
        <f>760*Головна!B135</f>
        <v>23256</v>
      </c>
      <c r="I43" s="77"/>
      <c r="J43" s="77">
        <f>715*Головна!B135</f>
        <v>21879</v>
      </c>
      <c r="K43" s="48"/>
      <c r="L43" s="96">
        <f>675*Головна!B135</f>
        <v>20655</v>
      </c>
    </row>
    <row r="44" spans="1:12" ht="13.5" customHeight="1">
      <c r="A44" s="88" t="s">
        <v>232</v>
      </c>
      <c r="B44" s="72" t="s">
        <v>273</v>
      </c>
      <c r="C44" s="72"/>
      <c r="D44" s="77">
        <f>519*Головна!B135</f>
        <v>15881.400000000001</v>
      </c>
      <c r="E44" s="77"/>
      <c r="F44" s="77">
        <f>731*Головна!B135</f>
        <v>22368.600000000002</v>
      </c>
      <c r="G44" s="77"/>
      <c r="H44" s="77">
        <f>760*Головна!B135</f>
        <v>23256</v>
      </c>
      <c r="I44" s="77"/>
      <c r="J44" s="77" t="s">
        <v>273</v>
      </c>
      <c r="K44" s="48"/>
      <c r="L44" s="96"/>
    </row>
    <row r="45" spans="1:12" ht="13.5" customHeight="1">
      <c r="A45" s="88" t="s">
        <v>281</v>
      </c>
      <c r="B45" s="72" t="s">
        <v>273</v>
      </c>
      <c r="C45" s="72"/>
      <c r="D45" s="77">
        <f>519*Головна!B135</f>
        <v>15881.400000000001</v>
      </c>
      <c r="E45" s="77"/>
      <c r="F45" s="77">
        <f>731*Головна!B135</f>
        <v>22368.600000000002</v>
      </c>
      <c r="G45" s="77"/>
      <c r="H45" s="77">
        <f>760*Головна!B135</f>
        <v>23256</v>
      </c>
      <c r="I45" s="77"/>
      <c r="J45" s="72" t="s">
        <v>273</v>
      </c>
      <c r="K45" s="73"/>
      <c r="L45" s="98"/>
    </row>
    <row r="46" spans="1:12" ht="35.25" customHeight="1">
      <c r="A46" s="93" t="s">
        <v>61</v>
      </c>
      <c r="B46" s="74" t="s">
        <v>273</v>
      </c>
      <c r="C46" s="74"/>
      <c r="D46" s="49">
        <f>519*Головна!B135</f>
        <v>15881.400000000001</v>
      </c>
      <c r="E46" s="49"/>
      <c r="F46" s="49">
        <f>731*Головна!B135</f>
        <v>22368.600000000002</v>
      </c>
      <c r="G46" s="49"/>
      <c r="H46" s="49" t="s">
        <v>273</v>
      </c>
      <c r="I46" s="49"/>
      <c r="J46" s="74" t="s">
        <v>273</v>
      </c>
      <c r="K46" s="75"/>
      <c r="L46" s="99"/>
    </row>
    <row r="47" spans="1:12" ht="13.5" customHeight="1">
      <c r="A47" s="100"/>
      <c r="B47" s="101"/>
      <c r="C47" s="101"/>
      <c r="D47" s="101"/>
      <c r="E47" s="101"/>
      <c r="F47" s="101"/>
      <c r="G47" s="101"/>
      <c r="H47" s="102"/>
      <c r="I47" s="102"/>
      <c r="L47" s="1"/>
    </row>
    <row r="48" spans="1:11" ht="33" customHeight="1">
      <c r="A48" s="76" t="s">
        <v>282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ht="33" customHeight="1">
      <c r="A49" s="76" t="s">
        <v>283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7" ht="24.75" customHeight="1">
      <c r="A50" s="169" t="s">
        <v>284</v>
      </c>
      <c r="B50" s="169"/>
      <c r="C50" s="78"/>
      <c r="D50" s="104"/>
      <c r="E50" s="104"/>
      <c r="F50" s="104"/>
      <c r="G50" s="104"/>
    </row>
    <row r="51" spans="1:9" ht="11.25" customHeight="1">
      <c r="A51" s="71" t="s">
        <v>150</v>
      </c>
      <c r="B51" s="71"/>
      <c r="C51" s="105"/>
      <c r="D51" s="105"/>
      <c r="E51" s="105"/>
      <c r="F51" s="105"/>
      <c r="G51" s="103"/>
      <c r="H51" s="5"/>
      <c r="I51" s="5"/>
    </row>
    <row r="52" spans="1:9" ht="11.25" customHeight="1">
      <c r="A52" s="71" t="s">
        <v>62</v>
      </c>
      <c r="B52" s="71"/>
      <c r="C52" s="105"/>
      <c r="D52" s="105"/>
      <c r="E52" s="105"/>
      <c r="F52" s="105"/>
      <c r="G52" s="103"/>
      <c r="H52" s="5"/>
      <c r="I52" s="5"/>
    </row>
    <row r="53" spans="1:9" ht="11.25" customHeight="1">
      <c r="A53" s="71" t="s">
        <v>285</v>
      </c>
      <c r="B53" s="71"/>
      <c r="C53" s="105"/>
      <c r="D53" s="105"/>
      <c r="E53" s="105"/>
      <c r="F53" s="105"/>
      <c r="G53" s="103"/>
      <c r="H53" s="5"/>
      <c r="I53" s="5"/>
    </row>
    <row r="54" spans="1:9" ht="11.25" customHeight="1">
      <c r="A54" s="71" t="s">
        <v>286</v>
      </c>
      <c r="B54" s="71"/>
      <c r="C54" s="71"/>
      <c r="D54" s="71"/>
      <c r="E54" s="105"/>
      <c r="F54" s="105"/>
      <c r="G54" s="103"/>
      <c r="H54" s="5"/>
      <c r="I54" s="5"/>
    </row>
    <row r="55" spans="1:9" ht="11.25" customHeight="1">
      <c r="A55" s="71" t="s">
        <v>287</v>
      </c>
      <c r="B55" s="71"/>
      <c r="C55" s="71"/>
      <c r="D55" s="71"/>
      <c r="E55" s="71"/>
      <c r="F55" s="71"/>
      <c r="G55" s="103"/>
      <c r="H55" s="5"/>
      <c r="I55" s="5"/>
    </row>
    <row r="56" spans="2:9" ht="11.25" customHeight="1">
      <c r="B56" s="8"/>
      <c r="C56" s="8"/>
      <c r="I56" s="5" t="s">
        <v>161</v>
      </c>
    </row>
    <row r="58" ht="12.75" customHeight="1"/>
    <row r="60" ht="12.75" customHeight="1"/>
  </sheetData>
  <sheetProtection/>
  <mergeCells count="204"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A51:B51"/>
    <mergeCell ref="A52:B52"/>
    <mergeCell ref="A53:B53"/>
    <mergeCell ref="A54:D54"/>
    <mergeCell ref="D45:E45"/>
    <mergeCell ref="F45:G45"/>
    <mergeCell ref="H45:I45"/>
    <mergeCell ref="A50:B50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H20:I20"/>
    <mergeCell ref="D20:E20"/>
    <mergeCell ref="F20:G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A7:H7"/>
    <mergeCell ref="A9:A10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A2:F2"/>
    <mergeCell ref="B4:F4"/>
    <mergeCell ref="A5:H5"/>
    <mergeCell ref="A6:H6"/>
    <mergeCell ref="B10:C10"/>
    <mergeCell ref="D10:E10"/>
    <mergeCell ref="F10:G10"/>
    <mergeCell ref="H10:I10"/>
    <mergeCell ref="B9:C9"/>
    <mergeCell ref="D9:E9"/>
    <mergeCell ref="F9:G9"/>
    <mergeCell ref="H9:I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A55:F55"/>
    <mergeCell ref="J45:K45"/>
    <mergeCell ref="J46:K46"/>
    <mergeCell ref="A48:K48"/>
    <mergeCell ref="A49:K49"/>
    <mergeCell ref="B46:C46"/>
    <mergeCell ref="D46:E46"/>
    <mergeCell ref="F46:G46"/>
    <mergeCell ref="H46:I46"/>
    <mergeCell ref="B45:C45"/>
  </mergeCells>
  <hyperlinks>
    <hyperlink ref="A7" r:id="rId1" display="Смотрите виды и характеристики моек Silestone на сайте:"/>
    <hyperlink ref="I56" location="Главная!R1C1" display="на главную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H43"/>
  <sheetViews>
    <sheetView view="pageBreakPreview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10.625" style="0" customWidth="1"/>
    <col min="2" max="2" width="18.375" style="0" customWidth="1"/>
    <col min="3" max="3" width="19.375" style="0" customWidth="1"/>
    <col min="4" max="4" width="19.875" style="0" customWidth="1"/>
    <col min="5" max="5" width="20.625" style="0" customWidth="1"/>
    <col min="6" max="6" width="20.25390625" style="0" customWidth="1"/>
    <col min="7" max="7" width="19.375" style="0" customWidth="1"/>
  </cols>
  <sheetData>
    <row r="1" spans="1:7" ht="123" customHeight="1">
      <c r="A1" s="139"/>
      <c r="B1" s="139"/>
      <c r="C1" s="139"/>
      <c r="D1" s="139"/>
      <c r="E1" s="139"/>
      <c r="F1" s="139"/>
      <c r="G1" s="139"/>
    </row>
    <row r="2" spans="1:7" ht="12.75">
      <c r="A2" s="139"/>
      <c r="B2" s="139"/>
      <c r="C2" s="139"/>
      <c r="D2" s="139"/>
      <c r="E2" s="139"/>
      <c r="F2" s="139"/>
      <c r="G2" s="139"/>
    </row>
    <row r="3" spans="1:8" ht="12.75" customHeight="1">
      <c r="A3" s="177"/>
      <c r="B3" s="177"/>
      <c r="C3" s="4"/>
      <c r="D3" s="4"/>
      <c r="E3" s="106" t="s">
        <v>145</v>
      </c>
      <c r="F3" s="106"/>
      <c r="H3" s="5" t="s">
        <v>63</v>
      </c>
    </row>
    <row r="4" spans="1:7" ht="36" customHeight="1">
      <c r="A4" s="178" t="s">
        <v>151</v>
      </c>
      <c r="B4" s="178"/>
      <c r="C4" s="178"/>
      <c r="D4" s="178"/>
      <c r="E4" s="139"/>
      <c r="F4" s="139"/>
      <c r="G4" s="139"/>
    </row>
    <row r="5" spans="1:7" ht="17.25" customHeight="1">
      <c r="A5" s="174" t="s">
        <v>146</v>
      </c>
      <c r="B5" s="174"/>
      <c r="C5" s="174"/>
      <c r="D5" s="174"/>
      <c r="E5" s="139"/>
      <c r="F5" s="139"/>
      <c r="G5" s="139"/>
    </row>
    <row r="6" spans="1:7" ht="17.25" customHeight="1">
      <c r="A6" s="175" t="s">
        <v>153</v>
      </c>
      <c r="B6" s="175"/>
      <c r="C6" s="175"/>
      <c r="D6" s="175"/>
      <c r="E6" s="139"/>
      <c r="F6" s="139"/>
      <c r="G6" s="139"/>
    </row>
    <row r="7" spans="1:7" ht="11.25" customHeight="1">
      <c r="A7" s="176"/>
      <c r="B7" s="176"/>
      <c r="C7" s="176"/>
      <c r="D7" s="176"/>
      <c r="E7" s="139"/>
      <c r="F7" s="139"/>
      <c r="G7" s="139"/>
    </row>
    <row r="8" spans="2:7" ht="8.25" customHeight="1">
      <c r="B8" s="139"/>
      <c r="C8" s="139"/>
      <c r="D8" s="139"/>
      <c r="E8" s="139"/>
      <c r="F8" s="139"/>
      <c r="G8" s="139"/>
    </row>
    <row r="9" spans="1:7" ht="20.25" customHeight="1">
      <c r="A9" s="170" t="s">
        <v>152</v>
      </c>
      <c r="B9" s="170"/>
      <c r="C9" s="170"/>
      <c r="D9" s="170"/>
      <c r="E9" s="170"/>
      <c r="F9" s="170"/>
      <c r="G9" s="170"/>
    </row>
    <row r="10" spans="1:7" ht="18" customHeight="1" thickBot="1">
      <c r="A10" s="171"/>
      <c r="B10" s="171"/>
      <c r="C10" s="171"/>
      <c r="D10" s="171"/>
      <c r="E10" s="171"/>
      <c r="F10" s="171"/>
      <c r="G10" s="171"/>
    </row>
    <row r="11" spans="1:7" ht="21" customHeight="1">
      <c r="A11" s="172" t="s">
        <v>288</v>
      </c>
      <c r="B11" s="111" t="s">
        <v>289</v>
      </c>
      <c r="C11" s="111" t="s">
        <v>290</v>
      </c>
      <c r="D11" s="111" t="s">
        <v>291</v>
      </c>
      <c r="E11" s="112" t="s">
        <v>292</v>
      </c>
      <c r="F11" s="111" t="s">
        <v>293</v>
      </c>
      <c r="G11" s="113" t="s">
        <v>294</v>
      </c>
    </row>
    <row r="12" spans="1:7" ht="22.5" customHeight="1">
      <c r="A12" s="173"/>
      <c r="B12" s="115" t="s">
        <v>178</v>
      </c>
      <c r="C12" s="115" t="s">
        <v>33</v>
      </c>
      <c r="D12" s="115" t="s">
        <v>295</v>
      </c>
      <c r="E12" s="115" t="s">
        <v>296</v>
      </c>
      <c r="F12" s="115" t="s">
        <v>277</v>
      </c>
      <c r="G12" s="116" t="s">
        <v>297</v>
      </c>
    </row>
    <row r="13" spans="1:7" ht="12.75">
      <c r="A13" s="114"/>
      <c r="B13" s="115" t="s">
        <v>38</v>
      </c>
      <c r="C13" s="115" t="s">
        <v>45</v>
      </c>
      <c r="D13" s="117" t="s">
        <v>298</v>
      </c>
      <c r="E13" s="117" t="s">
        <v>53</v>
      </c>
      <c r="F13" s="115" t="s">
        <v>278</v>
      </c>
      <c r="G13" s="116" t="s">
        <v>54</v>
      </c>
    </row>
    <row r="14" spans="1:7" ht="26.25" customHeight="1">
      <c r="A14" s="114"/>
      <c r="B14" s="115" t="s">
        <v>39</v>
      </c>
      <c r="C14" s="115" t="s">
        <v>35</v>
      </c>
      <c r="D14" s="117" t="s">
        <v>32</v>
      </c>
      <c r="E14" s="117" t="s">
        <v>209</v>
      </c>
      <c r="F14" s="115" t="s">
        <v>299</v>
      </c>
      <c r="G14" s="116" t="s">
        <v>300</v>
      </c>
    </row>
    <row r="15" spans="1:7" ht="25.5" customHeight="1">
      <c r="A15" s="114"/>
      <c r="B15" s="115" t="s">
        <v>42</v>
      </c>
      <c r="C15" s="115" t="s">
        <v>36</v>
      </c>
      <c r="D15" s="117" t="s">
        <v>44</v>
      </c>
      <c r="E15" s="117" t="s">
        <v>210</v>
      </c>
      <c r="F15" s="115" t="s">
        <v>280</v>
      </c>
      <c r="G15" s="116" t="s">
        <v>301</v>
      </c>
    </row>
    <row r="16" spans="1:7" ht="12.75">
      <c r="A16" s="114"/>
      <c r="B16" s="115" t="s">
        <v>302</v>
      </c>
      <c r="C16" s="115" t="s">
        <v>37</v>
      </c>
      <c r="D16" s="117" t="s">
        <v>303</v>
      </c>
      <c r="E16" s="117" t="s">
        <v>304</v>
      </c>
      <c r="F16" s="115" t="s">
        <v>305</v>
      </c>
      <c r="G16" s="116" t="s">
        <v>306</v>
      </c>
    </row>
    <row r="17" spans="1:7" ht="12.75">
      <c r="A17" s="114"/>
      <c r="B17" s="115"/>
      <c r="C17" s="115" t="s">
        <v>185</v>
      </c>
      <c r="D17" s="117" t="s">
        <v>307</v>
      </c>
      <c r="E17" s="117" t="s">
        <v>308</v>
      </c>
      <c r="F17" s="115" t="s">
        <v>309</v>
      </c>
      <c r="G17" s="116" t="s">
        <v>310</v>
      </c>
    </row>
    <row r="18" spans="1:7" ht="12.75">
      <c r="A18" s="114"/>
      <c r="B18" s="115"/>
      <c r="C18" s="115" t="s">
        <v>311</v>
      </c>
      <c r="D18" s="117" t="s">
        <v>34</v>
      </c>
      <c r="E18" s="117" t="s">
        <v>47</v>
      </c>
      <c r="F18" s="115" t="s">
        <v>230</v>
      </c>
      <c r="G18" s="116" t="s">
        <v>312</v>
      </c>
    </row>
    <row r="19" spans="1:7" ht="12.75">
      <c r="A19" s="114"/>
      <c r="B19" s="115"/>
      <c r="C19" s="115" t="s">
        <v>40</v>
      </c>
      <c r="D19" s="117" t="s">
        <v>46</v>
      </c>
      <c r="E19" s="117" t="s">
        <v>55</v>
      </c>
      <c r="F19" s="115" t="s">
        <v>231</v>
      </c>
      <c r="G19" s="116" t="s">
        <v>313</v>
      </c>
    </row>
    <row r="20" spans="1:7" ht="12.75">
      <c r="A20" s="114"/>
      <c r="B20" s="115"/>
      <c r="C20" s="115" t="s">
        <v>41</v>
      </c>
      <c r="D20" s="117" t="s">
        <v>274</v>
      </c>
      <c r="E20" s="117" t="s">
        <v>213</v>
      </c>
      <c r="F20" s="115" t="s">
        <v>232</v>
      </c>
      <c r="G20" s="116" t="s">
        <v>61</v>
      </c>
    </row>
    <row r="21" spans="1:7" ht="12.75">
      <c r="A21" s="114"/>
      <c r="B21" s="115"/>
      <c r="C21" s="115" t="s">
        <v>314</v>
      </c>
      <c r="D21" s="117" t="s">
        <v>315</v>
      </c>
      <c r="E21" s="117" t="s">
        <v>48</v>
      </c>
      <c r="F21" s="115" t="s">
        <v>281</v>
      </c>
      <c r="G21" s="116"/>
    </row>
    <row r="22" spans="1:7" ht="12.75">
      <c r="A22" s="114"/>
      <c r="B22" s="115"/>
      <c r="C22" s="115" t="s">
        <v>316</v>
      </c>
      <c r="D22" s="117" t="s">
        <v>276</v>
      </c>
      <c r="E22" s="117" t="s">
        <v>56</v>
      </c>
      <c r="F22" s="115" t="s">
        <v>317</v>
      </c>
      <c r="G22" s="116"/>
    </row>
    <row r="23" spans="1:7" ht="12.75">
      <c r="A23" s="114"/>
      <c r="B23" s="115"/>
      <c r="C23" s="115"/>
      <c r="D23" s="117" t="s">
        <v>318</v>
      </c>
      <c r="E23" s="117" t="s">
        <v>319</v>
      </c>
      <c r="F23" s="115" t="s">
        <v>320</v>
      </c>
      <c r="G23" s="116"/>
    </row>
    <row r="24" spans="1:7" ht="12.75">
      <c r="A24" s="114"/>
      <c r="B24" s="115"/>
      <c r="C24" s="115"/>
      <c r="D24" s="117" t="s">
        <v>321</v>
      </c>
      <c r="E24" s="117" t="s">
        <v>57</v>
      </c>
      <c r="F24" s="115" t="s">
        <v>322</v>
      </c>
      <c r="G24" s="116"/>
    </row>
    <row r="25" spans="1:7" ht="12.75">
      <c r="A25" s="114"/>
      <c r="B25" s="115"/>
      <c r="C25" s="115"/>
      <c r="D25" s="117" t="s">
        <v>204</v>
      </c>
      <c r="E25" s="117" t="s">
        <v>58</v>
      </c>
      <c r="F25" s="115" t="s">
        <v>323</v>
      </c>
      <c r="G25" s="116"/>
    </row>
    <row r="26" spans="1:7" ht="12.75">
      <c r="A26" s="114"/>
      <c r="B26" s="115"/>
      <c r="C26" s="115"/>
      <c r="D26" s="117" t="s">
        <v>50</v>
      </c>
      <c r="E26" s="117" t="s">
        <v>324</v>
      </c>
      <c r="F26" s="115" t="s">
        <v>325</v>
      </c>
      <c r="G26" s="116"/>
    </row>
    <row r="27" spans="1:7" ht="12.75">
      <c r="A27" s="114"/>
      <c r="B27" s="115"/>
      <c r="C27" s="115"/>
      <c r="D27" s="117" t="s">
        <v>326</v>
      </c>
      <c r="E27" s="117" t="s">
        <v>59</v>
      </c>
      <c r="F27" s="115" t="s">
        <v>327</v>
      </c>
      <c r="G27" s="116"/>
    </row>
    <row r="28" spans="1:7" ht="12.75">
      <c r="A28" s="114"/>
      <c r="B28" s="115"/>
      <c r="C28" s="115"/>
      <c r="D28" s="117" t="s">
        <v>43</v>
      </c>
      <c r="E28" s="117" t="s">
        <v>49</v>
      </c>
      <c r="F28" s="115" t="s">
        <v>328</v>
      </c>
      <c r="G28" s="116"/>
    </row>
    <row r="29" spans="1:7" ht="12.75">
      <c r="A29" s="114"/>
      <c r="B29" s="115"/>
      <c r="C29" s="115"/>
      <c r="D29" s="117" t="s">
        <v>52</v>
      </c>
      <c r="E29" s="117" t="s">
        <v>329</v>
      </c>
      <c r="F29" s="115" t="s">
        <v>330</v>
      </c>
      <c r="G29" s="116"/>
    </row>
    <row r="30" spans="1:7" ht="12.75">
      <c r="A30" s="114"/>
      <c r="B30" s="115"/>
      <c r="C30" s="115"/>
      <c r="D30" s="117"/>
      <c r="E30" s="117" t="s">
        <v>331</v>
      </c>
      <c r="F30" s="115" t="s">
        <v>332</v>
      </c>
      <c r="G30" s="116"/>
    </row>
    <row r="31" spans="1:7" ht="12.75">
      <c r="A31" s="114"/>
      <c r="B31" s="115"/>
      <c r="C31" s="115"/>
      <c r="D31" s="117"/>
      <c r="E31" s="117" t="s">
        <v>51</v>
      </c>
      <c r="F31" s="115" t="s">
        <v>60</v>
      </c>
      <c r="G31" s="116"/>
    </row>
    <row r="32" spans="1:7" ht="33.75">
      <c r="A32" s="118" t="s">
        <v>7</v>
      </c>
      <c r="B32" s="119">
        <f>128.71*Головна!B135</f>
        <v>3938.5260000000003</v>
      </c>
      <c r="C32" s="119">
        <f>149.2697088*Головна!B135</f>
        <v>4567.65308928</v>
      </c>
      <c r="D32" s="120">
        <f>163.8417408*Головна!B135</f>
        <v>5013.55726848</v>
      </c>
      <c r="E32" s="121">
        <f>187.7594112*Головна!B135</f>
        <v>5745.43798272</v>
      </c>
      <c r="F32" s="122">
        <f>206.532096*Головна!B135</f>
        <v>6319.8821376000005</v>
      </c>
      <c r="G32" s="123">
        <f>250.3133184*Головна!B135</f>
        <v>7659.587543040001</v>
      </c>
    </row>
    <row r="33" spans="1:7" ht="22.5">
      <c r="A33" s="118" t="s">
        <v>8</v>
      </c>
      <c r="B33" s="119">
        <f>136.13*Головна!B135</f>
        <v>4165.578</v>
      </c>
      <c r="C33" s="119">
        <f>157.7524224*Головна!B135</f>
        <v>4827.2241254400005</v>
      </c>
      <c r="D33" s="120">
        <f>172.8617472*Головна!B135</f>
        <v>5289.56946432</v>
      </c>
      <c r="E33" s="121">
        <f>198.2936064*Головна!B135</f>
        <v>6067.78435584</v>
      </c>
      <c r="F33" s="122">
        <f>218.1083136*Головна!B135</f>
        <v>6674.11439616</v>
      </c>
      <c r="G33" s="123">
        <f>249.41568*Головна!B135</f>
        <v>7632.119808</v>
      </c>
    </row>
    <row r="34" spans="1:7" ht="33.75">
      <c r="A34" s="118" t="s">
        <v>9</v>
      </c>
      <c r="B34" s="119">
        <f>145.92*Головна!B135</f>
        <v>4465.152</v>
      </c>
      <c r="C34" s="119">
        <f>169.3937664*Головна!B135</f>
        <v>5183.44925184</v>
      </c>
      <c r="D34" s="120">
        <f>190.7877888*Головна!B135</f>
        <v>5838.10633728</v>
      </c>
      <c r="E34" s="121">
        <f>278.578176*Головна!B135</f>
        <v>8524.4921856</v>
      </c>
      <c r="F34" s="122">
        <f>306.4359936*Головна!B135</f>
        <v>9376.941404160001</v>
      </c>
      <c r="G34" s="123">
        <f>371.4321408*Головна!B135</f>
        <v>11365.823508480002</v>
      </c>
    </row>
    <row r="35" spans="1:7" ht="23.25" thickBot="1">
      <c r="A35" s="124" t="s">
        <v>10</v>
      </c>
      <c r="B35" s="125">
        <f>152.17*Головна!B135</f>
        <v>4656.402</v>
      </c>
      <c r="C35" s="125">
        <f>176.6879232*Головна!B135</f>
        <v>5406.65044992</v>
      </c>
      <c r="D35" s="126">
        <f>199.2705024*Головна!B135</f>
        <v>6097.67737344</v>
      </c>
      <c r="E35" s="127">
        <f>292.580352*'[1]Головна'!$B$131</f>
        <v>8923.700736</v>
      </c>
      <c r="F35" s="128">
        <f>321.8221056*Головна!B135</f>
        <v>9847.75643136</v>
      </c>
      <c r="G35" s="129">
        <f>390.0908544*Головна!B135</f>
        <v>11936.78014464</v>
      </c>
    </row>
    <row r="38" spans="1:4" ht="24">
      <c r="A38" s="130" t="s">
        <v>333</v>
      </c>
      <c r="B38" s="131" t="s">
        <v>334</v>
      </c>
      <c r="C38" s="131" t="s">
        <v>335</v>
      </c>
      <c r="D38" s="131" t="s">
        <v>336</v>
      </c>
    </row>
    <row r="39" spans="1:4" ht="12.75">
      <c r="A39" s="132" t="s">
        <v>11</v>
      </c>
      <c r="B39" s="133">
        <v>9</v>
      </c>
      <c r="C39" s="134">
        <v>30</v>
      </c>
      <c r="D39" s="135">
        <v>24.3</v>
      </c>
    </row>
    <row r="40" spans="1:4" ht="12.75">
      <c r="A40" s="132" t="s">
        <v>12</v>
      </c>
      <c r="B40" s="133">
        <v>5</v>
      </c>
      <c r="C40" s="134">
        <v>30</v>
      </c>
      <c r="D40" s="135">
        <v>24</v>
      </c>
    </row>
    <row r="41" spans="1:4" ht="12.75">
      <c r="A41" s="132" t="s">
        <v>13</v>
      </c>
      <c r="B41" s="133">
        <v>4</v>
      </c>
      <c r="C41" s="134">
        <v>30</v>
      </c>
      <c r="D41" s="135">
        <v>21.6</v>
      </c>
    </row>
    <row r="42" spans="1:4" ht="12.75">
      <c r="A42" s="132" t="s">
        <v>14</v>
      </c>
      <c r="B42" s="133">
        <v>4</v>
      </c>
      <c r="C42" s="134">
        <v>30</v>
      </c>
      <c r="D42" s="135">
        <v>28.8</v>
      </c>
    </row>
    <row r="43" spans="1:4" ht="12.75">
      <c r="A43" s="132" t="s">
        <v>15</v>
      </c>
      <c r="B43" s="133">
        <v>4</v>
      </c>
      <c r="C43" s="134">
        <v>30</v>
      </c>
      <c r="D43" s="135">
        <v>43.2</v>
      </c>
    </row>
  </sheetData>
  <sheetProtection/>
  <mergeCells count="13">
    <mergeCell ref="A5:D5"/>
    <mergeCell ref="A6:D6"/>
    <mergeCell ref="A7:D7"/>
    <mergeCell ref="A1:G1"/>
    <mergeCell ref="A2:G2"/>
    <mergeCell ref="A3:B3"/>
    <mergeCell ref="A4:D4"/>
    <mergeCell ref="E4:F7"/>
    <mergeCell ref="G4:G7"/>
    <mergeCell ref="B8:G8"/>
    <mergeCell ref="A9:G9"/>
    <mergeCell ref="A10:G10"/>
    <mergeCell ref="A11:A12"/>
  </mergeCells>
  <hyperlinks>
    <hyperlink ref="H3" location="Главная!A1" display="на главную"/>
  </hyperlinks>
  <printOptions/>
  <pageMargins left="0.23" right="0.17" top="0.17" bottom="0.19" header="0.17" footer="0.16"/>
  <pageSetup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37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G5" sqref="G5"/>
    </sheetView>
  </sheetViews>
  <sheetFormatPr defaultColWidth="8.75390625" defaultRowHeight="12.75"/>
  <cols>
    <col min="1" max="1" width="18.00390625" style="27" customWidth="1"/>
    <col min="2" max="2" width="37.25390625" style="27" customWidth="1"/>
    <col min="3" max="3" width="23.25390625" style="27" customWidth="1"/>
    <col min="4" max="4" width="14.75390625" style="24" customWidth="1"/>
    <col min="5" max="16384" width="8.75390625" style="9" customWidth="1"/>
  </cols>
  <sheetData>
    <row r="1" spans="1:4" ht="96.75" customHeight="1">
      <c r="A1" s="181"/>
      <c r="B1" s="181"/>
      <c r="C1" s="181"/>
      <c r="D1" s="181"/>
    </row>
    <row r="2" spans="1:5" ht="12.75" customHeight="1">
      <c r="A2" s="185" t="s">
        <v>154</v>
      </c>
      <c r="B2" s="185"/>
      <c r="C2" s="185"/>
      <c r="D2" s="185"/>
      <c r="E2" s="5"/>
    </row>
    <row r="3" spans="1:4" ht="12.75">
      <c r="A3" s="36" t="s">
        <v>64</v>
      </c>
      <c r="B3" s="36" t="s">
        <v>65</v>
      </c>
      <c r="C3" s="36" t="s">
        <v>66</v>
      </c>
      <c r="D3" s="36" t="s">
        <v>2</v>
      </c>
    </row>
    <row r="4" spans="1:6" ht="27" customHeight="1">
      <c r="A4" s="182" t="s">
        <v>67</v>
      </c>
      <c r="B4" s="182" t="s">
        <v>68</v>
      </c>
      <c r="C4" s="37" t="s">
        <v>155</v>
      </c>
      <c r="D4" s="183" t="s">
        <v>156</v>
      </c>
      <c r="E4" s="10"/>
      <c r="F4" s="10"/>
    </row>
    <row r="5" spans="1:6" ht="27" customHeight="1">
      <c r="A5" s="182"/>
      <c r="B5" s="182"/>
      <c r="C5" s="37" t="s">
        <v>16</v>
      </c>
      <c r="D5" s="184"/>
      <c r="E5" s="10"/>
      <c r="F5" s="10"/>
    </row>
    <row r="6" spans="1:6" ht="15" customHeight="1">
      <c r="A6" s="28" t="s">
        <v>67</v>
      </c>
      <c r="B6" s="28" t="s">
        <v>157</v>
      </c>
      <c r="C6" s="37" t="s">
        <v>69</v>
      </c>
      <c r="D6" s="25" t="s">
        <v>156</v>
      </c>
      <c r="E6" s="10"/>
      <c r="F6" s="11"/>
    </row>
    <row r="7" spans="1:6" ht="15" customHeight="1">
      <c r="A7" s="28" t="s">
        <v>70</v>
      </c>
      <c r="B7" s="28" t="s">
        <v>71</v>
      </c>
      <c r="C7" s="37" t="s">
        <v>72</v>
      </c>
      <c r="D7" s="25" t="s">
        <v>156</v>
      </c>
      <c r="E7" s="10"/>
      <c r="F7" s="10"/>
    </row>
    <row r="8" spans="1:6" ht="12.75" customHeight="1">
      <c r="A8" s="28" t="s">
        <v>73</v>
      </c>
      <c r="B8" s="35" t="s">
        <v>74</v>
      </c>
      <c r="C8" s="37" t="s">
        <v>75</v>
      </c>
      <c r="D8" s="25" t="s">
        <v>156</v>
      </c>
      <c r="E8" s="10"/>
      <c r="F8" s="10"/>
    </row>
    <row r="9" spans="1:6" ht="12.75" customHeight="1">
      <c r="A9" s="35" t="s">
        <v>17</v>
      </c>
      <c r="B9" s="35" t="s">
        <v>158</v>
      </c>
      <c r="C9" s="37" t="s">
        <v>76</v>
      </c>
      <c r="D9" s="25" t="s">
        <v>156</v>
      </c>
      <c r="E9" s="10"/>
      <c r="F9" s="10"/>
    </row>
    <row r="10" spans="1:6" ht="13.5" customHeight="1">
      <c r="A10" s="28" t="s">
        <v>77</v>
      </c>
      <c r="B10" s="28" t="s">
        <v>78</v>
      </c>
      <c r="C10" s="37" t="s">
        <v>79</v>
      </c>
      <c r="D10" s="25" t="s">
        <v>156</v>
      </c>
      <c r="E10" s="10"/>
      <c r="F10" s="10"/>
    </row>
    <row r="11" spans="1:6" ht="12.75" customHeight="1">
      <c r="A11" s="28" t="s">
        <v>80</v>
      </c>
      <c r="B11" s="28" t="s">
        <v>81</v>
      </c>
      <c r="C11" s="37" t="s">
        <v>82</v>
      </c>
      <c r="D11" s="38" t="s">
        <v>156</v>
      </c>
      <c r="E11" s="10"/>
      <c r="F11" s="10"/>
    </row>
    <row r="12" spans="1:6" ht="13.5" customHeight="1">
      <c r="A12" s="28" t="s">
        <v>83</v>
      </c>
      <c r="B12" s="28" t="s">
        <v>84</v>
      </c>
      <c r="C12" s="37" t="s">
        <v>85</v>
      </c>
      <c r="D12" s="38" t="s">
        <v>156</v>
      </c>
      <c r="E12" s="10"/>
      <c r="F12" s="10"/>
    </row>
    <row r="13" spans="1:6" ht="12.75" customHeight="1">
      <c r="A13" s="28" t="s">
        <v>86</v>
      </c>
      <c r="B13" s="28" t="s">
        <v>87</v>
      </c>
      <c r="C13" s="37" t="s">
        <v>88</v>
      </c>
      <c r="D13" s="38" t="s">
        <v>156</v>
      </c>
      <c r="E13" s="10"/>
      <c r="F13" s="10"/>
    </row>
    <row r="14" spans="1:6" ht="12.75">
      <c r="A14" s="28" t="s">
        <v>89</v>
      </c>
      <c r="B14" s="28" t="s">
        <v>90</v>
      </c>
      <c r="C14" s="37" t="s">
        <v>91</v>
      </c>
      <c r="D14" s="38" t="s">
        <v>156</v>
      </c>
      <c r="E14" s="10"/>
      <c r="F14" s="10"/>
    </row>
    <row r="15" spans="1:6" ht="12.75">
      <c r="A15" s="28" t="s">
        <v>92</v>
      </c>
      <c r="B15" s="28" t="s">
        <v>159</v>
      </c>
      <c r="C15" s="37" t="s">
        <v>93</v>
      </c>
      <c r="D15" s="38" t="s">
        <v>156</v>
      </c>
      <c r="E15" s="10"/>
      <c r="F15" s="10"/>
    </row>
    <row r="16" spans="1:6" ht="12.75">
      <c r="A16" s="28" t="s">
        <v>94</v>
      </c>
      <c r="B16" s="28" t="s">
        <v>95</v>
      </c>
      <c r="C16" s="37" t="s">
        <v>96</v>
      </c>
      <c r="D16" s="38" t="s">
        <v>156</v>
      </c>
      <c r="E16" s="10"/>
      <c r="F16" s="10"/>
    </row>
    <row r="17" spans="1:6" ht="12.75" customHeight="1">
      <c r="A17" s="28" t="s">
        <v>97</v>
      </c>
      <c r="B17" s="28" t="s">
        <v>98</v>
      </c>
      <c r="C17" s="37" t="s">
        <v>99</v>
      </c>
      <c r="D17" s="38" t="s">
        <v>156</v>
      </c>
      <c r="E17" s="10"/>
      <c r="F17" s="10"/>
    </row>
    <row r="18" spans="1:6" ht="12.75">
      <c r="A18" s="28" t="s">
        <v>3</v>
      </c>
      <c r="B18" s="28" t="s">
        <v>100</v>
      </c>
      <c r="C18" s="37" t="s">
        <v>101</v>
      </c>
      <c r="D18" s="38" t="s">
        <v>156</v>
      </c>
      <c r="E18" s="10"/>
      <c r="F18" s="10"/>
    </row>
    <row r="19" spans="1:6" ht="12.75">
      <c r="A19" s="35" t="s">
        <v>102</v>
      </c>
      <c r="B19" s="35" t="s">
        <v>103</v>
      </c>
      <c r="C19" s="37" t="s">
        <v>104</v>
      </c>
      <c r="D19" s="38" t="s">
        <v>156</v>
      </c>
      <c r="E19" s="10"/>
      <c r="F19" s="10"/>
    </row>
    <row r="20" spans="1:6" ht="12.75">
      <c r="A20" s="39" t="s">
        <v>6</v>
      </c>
      <c r="B20" s="39" t="s">
        <v>105</v>
      </c>
      <c r="C20" s="37" t="s">
        <v>106</v>
      </c>
      <c r="D20" s="38" t="s">
        <v>156</v>
      </c>
      <c r="E20" s="10"/>
      <c r="F20" s="10"/>
    </row>
    <row r="21" spans="1:6" ht="12.75">
      <c r="A21" s="40" t="s">
        <v>107</v>
      </c>
      <c r="B21" s="40" t="s">
        <v>108</v>
      </c>
      <c r="C21" s="41" t="s">
        <v>109</v>
      </c>
      <c r="D21" s="38" t="s">
        <v>156</v>
      </c>
      <c r="E21" s="10"/>
      <c r="F21" s="10"/>
    </row>
    <row r="22" spans="1:6" ht="12.75">
      <c r="A22" s="35" t="s">
        <v>4</v>
      </c>
      <c r="B22" s="35" t="s">
        <v>110</v>
      </c>
      <c r="C22" s="37" t="s">
        <v>111</v>
      </c>
      <c r="D22" s="38" t="s">
        <v>156</v>
      </c>
      <c r="E22" s="10"/>
      <c r="F22" s="10"/>
    </row>
    <row r="23" spans="1:6" ht="12.75">
      <c r="A23" s="28" t="s">
        <v>112</v>
      </c>
      <c r="B23" s="28" t="s">
        <v>113</v>
      </c>
      <c r="C23" s="37" t="s">
        <v>114</v>
      </c>
      <c r="D23" s="38" t="s">
        <v>156</v>
      </c>
      <c r="E23" s="10"/>
      <c r="F23" s="10"/>
    </row>
    <row r="24" spans="1:6" ht="12.75">
      <c r="A24" s="28" t="s">
        <v>115</v>
      </c>
      <c r="B24" s="28" t="s">
        <v>160</v>
      </c>
      <c r="C24" s="37" t="s">
        <v>116</v>
      </c>
      <c r="D24" s="38" t="s">
        <v>156</v>
      </c>
      <c r="E24" s="10"/>
      <c r="F24" s="10"/>
    </row>
    <row r="25" spans="1:6" ht="15.75" customHeight="1">
      <c r="A25" s="29" t="s">
        <v>117</v>
      </c>
      <c r="B25" s="29" t="s">
        <v>118</v>
      </c>
      <c r="C25" s="42" t="s">
        <v>119</v>
      </c>
      <c r="D25" s="38" t="s">
        <v>156</v>
      </c>
      <c r="E25" s="10"/>
      <c r="F25" s="10"/>
    </row>
    <row r="26" spans="1:6" ht="15" customHeight="1">
      <c r="A26" s="29" t="s">
        <v>120</v>
      </c>
      <c r="B26" s="29" t="s">
        <v>121</v>
      </c>
      <c r="C26" s="42" t="s">
        <v>122</v>
      </c>
      <c r="D26" s="38" t="s">
        <v>156</v>
      </c>
      <c r="E26" s="10"/>
      <c r="F26" s="10"/>
    </row>
    <row r="27" spans="1:6" ht="12.75">
      <c r="A27" s="34" t="s">
        <v>123</v>
      </c>
      <c r="B27" s="34" t="s">
        <v>124</v>
      </c>
      <c r="C27" s="43" t="s">
        <v>125</v>
      </c>
      <c r="D27" s="38" t="s">
        <v>156</v>
      </c>
      <c r="E27" s="10"/>
      <c r="F27" s="10"/>
    </row>
    <row r="28" spans="1:6" ht="12.75">
      <c r="A28" s="180" t="s">
        <v>18</v>
      </c>
      <c r="B28" s="180"/>
      <c r="C28" s="180"/>
      <c r="D28" s="180"/>
      <c r="E28" s="10"/>
      <c r="F28" s="10"/>
    </row>
    <row r="29" spans="1:6" ht="12.75" customHeight="1">
      <c r="A29" s="26" t="s">
        <v>126</v>
      </c>
      <c r="B29" s="26" t="s">
        <v>127</v>
      </c>
      <c r="C29" s="44" t="s">
        <v>19</v>
      </c>
      <c r="D29" s="45" t="s">
        <v>156</v>
      </c>
      <c r="E29" s="10"/>
      <c r="F29" s="10"/>
    </row>
    <row r="30" spans="1:6" ht="12.75" customHeight="1">
      <c r="A30" s="26" t="s">
        <v>128</v>
      </c>
      <c r="B30" s="26" t="s">
        <v>129</v>
      </c>
      <c r="C30" s="44" t="s">
        <v>20</v>
      </c>
      <c r="D30" s="45" t="s">
        <v>156</v>
      </c>
      <c r="E30" s="10"/>
      <c r="F30" s="10"/>
    </row>
    <row r="31" spans="1:6" ht="12.75">
      <c r="A31" s="26" t="s">
        <v>21</v>
      </c>
      <c r="B31" s="26" t="s">
        <v>130</v>
      </c>
      <c r="C31" s="44" t="s">
        <v>22</v>
      </c>
      <c r="D31" s="45" t="s">
        <v>156</v>
      </c>
      <c r="F31" s="10"/>
    </row>
    <row r="32" spans="1:4" ht="12.75">
      <c r="A32" s="180" t="s">
        <v>131</v>
      </c>
      <c r="B32" s="180"/>
      <c r="C32" s="180"/>
      <c r="D32" s="180"/>
    </row>
    <row r="33" spans="1:4" ht="12.75">
      <c r="A33" s="26" t="s">
        <v>132</v>
      </c>
      <c r="B33" s="26" t="s">
        <v>133</v>
      </c>
      <c r="C33" s="44" t="s">
        <v>134</v>
      </c>
      <c r="D33" s="45" t="s">
        <v>156</v>
      </c>
    </row>
    <row r="34" spans="1:4" ht="12.75">
      <c r="A34" s="26" t="s">
        <v>135</v>
      </c>
      <c r="B34" s="26" t="s">
        <v>136</v>
      </c>
      <c r="C34" s="44" t="s">
        <v>137</v>
      </c>
      <c r="D34" s="46" t="s">
        <v>156</v>
      </c>
    </row>
    <row r="35" spans="1:4" ht="12.75">
      <c r="A35" s="26" t="s">
        <v>138</v>
      </c>
      <c r="B35" s="26" t="s">
        <v>139</v>
      </c>
      <c r="C35" s="44" t="s">
        <v>140</v>
      </c>
      <c r="D35" s="46" t="s">
        <v>156</v>
      </c>
    </row>
    <row r="36" spans="1:4" ht="12.75">
      <c r="A36" s="180"/>
      <c r="B36" s="180"/>
      <c r="C36" s="180"/>
      <c r="D36" s="180"/>
    </row>
    <row r="37" spans="1:4" ht="15.75">
      <c r="A37" s="179" t="s">
        <v>63</v>
      </c>
      <c r="B37" s="179"/>
      <c r="C37" s="179"/>
      <c r="D37" s="179"/>
    </row>
  </sheetData>
  <sheetProtection selectLockedCells="1" selectUnlockedCells="1"/>
  <mergeCells count="9">
    <mergeCell ref="A37:D37"/>
    <mergeCell ref="A36:D36"/>
    <mergeCell ref="A1:D1"/>
    <mergeCell ref="A4:A5"/>
    <mergeCell ref="B4:B5"/>
    <mergeCell ref="D4:D5"/>
    <mergeCell ref="A28:D28"/>
    <mergeCell ref="A32:D32"/>
    <mergeCell ref="A2:D2"/>
  </mergeCells>
  <hyperlinks>
    <hyperlink ref="A37" location="Главная!A1" display="на главную"/>
    <hyperlink ref="D4:D5" r:id="rId1" display="Карта проезда"/>
    <hyperlink ref="D7" r:id="rId2" display="Карта проезда"/>
    <hyperlink ref="D6" r:id="rId3" display="Карта проезда"/>
    <hyperlink ref="D8" r:id="rId4" display="Карта проезда"/>
    <hyperlink ref="D9" r:id="rId5" display="Карта проезда"/>
    <hyperlink ref="D11" r:id="rId6" display="Карта проезда"/>
    <hyperlink ref="D10" r:id="rId7" display="Карта проезда"/>
    <hyperlink ref="D12" r:id="rId8" display="Карта проезда"/>
    <hyperlink ref="D13" r:id="rId9" display="Карта проезда"/>
    <hyperlink ref="D16" r:id="rId10" display="Карта проезда"/>
    <hyperlink ref="D15" r:id="rId11" display="Карта проезда"/>
    <hyperlink ref="D14" r:id="rId12" display="Карта проезда"/>
    <hyperlink ref="D17" r:id="rId13" display="Карта проезда"/>
    <hyperlink ref="D18" r:id="rId14" display="Карта проезда"/>
    <hyperlink ref="D19" r:id="rId15" display="Карта проезда"/>
    <hyperlink ref="D20" r:id="rId16" display="Карта проезда"/>
    <hyperlink ref="D21" r:id="rId17" display="Карта проезда"/>
    <hyperlink ref="D22" r:id="rId18" display="Карта проезда"/>
    <hyperlink ref="D23" r:id="rId19" display="Карта проезда"/>
    <hyperlink ref="D24" r:id="rId20" display="Карта проезда"/>
    <hyperlink ref="D25" r:id="rId21" display="Карта проезда"/>
    <hyperlink ref="D26" r:id="rId22" display="Карта проезда"/>
    <hyperlink ref="D27" r:id="rId23" display="Карта проезда"/>
    <hyperlink ref="D31" r:id="rId24" display="Мапа проїзду"/>
    <hyperlink ref="D30" r:id="rId25" display="Мапа проїзду"/>
    <hyperlink ref="D29" r:id="rId26" display="Мапа проїзду"/>
    <hyperlink ref="D33" r:id="rId27" display="Мапа проїзду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m.bobyr</cp:lastModifiedBy>
  <cp:lastPrinted>2015-10-12T09:48:58Z</cp:lastPrinted>
  <dcterms:created xsi:type="dcterms:W3CDTF">2013-01-14T15:37:59Z</dcterms:created>
  <dcterms:modified xsi:type="dcterms:W3CDTF">2019-03-25T06:57:10Z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