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Прайс" sheetId="1" r:id="rId1"/>
    <sheet name="Dekton 4 мм" sheetId="2" r:id="rId2"/>
    <sheet name="Контакты" sheetId="3" r:id="rId3"/>
  </sheets>
  <definedNames>
    <definedName name="_xlnm.Print_Area" localSheetId="1">'Dekton 4 мм'!$A$1:$H$57</definedName>
    <definedName name="_xlnm.Print_Area" localSheetId="0">'Прайс'!$A$1:$I$73</definedName>
  </definedNames>
  <calcPr fullCalcOnLoad="1" refMode="R1C1"/>
</workbook>
</file>

<file path=xl/sharedStrings.xml><?xml version="1.0" encoding="utf-8"?>
<sst xmlns="http://schemas.openxmlformats.org/spreadsheetml/2006/main" count="310" uniqueCount="207">
  <si>
    <t>Карта</t>
  </si>
  <si>
    <t>Полтава</t>
  </si>
  <si>
    <t>Ужгород</t>
  </si>
  <si>
    <t>Херсон</t>
  </si>
  <si>
    <t>факс: 0 (44) 201 15 49, 48</t>
  </si>
  <si>
    <t>Житомир</t>
  </si>
  <si>
    <t>Молдова</t>
  </si>
  <si>
    <t>Комрат</t>
  </si>
  <si>
    <t>Текстура</t>
  </si>
  <si>
    <t>matt</t>
  </si>
  <si>
    <t>Xgloss</t>
  </si>
  <si>
    <t>Grip +</t>
  </si>
  <si>
    <t>8 мм</t>
  </si>
  <si>
    <t>12 мм</t>
  </si>
  <si>
    <t>20 мм</t>
  </si>
  <si>
    <t>30 мм</t>
  </si>
  <si>
    <t>Blanc Concrete</t>
  </si>
  <si>
    <t>Sirocco</t>
  </si>
  <si>
    <t>I</t>
  </si>
  <si>
    <t>Danae</t>
  </si>
  <si>
    <t>Edora</t>
  </si>
  <si>
    <t>Fossil</t>
  </si>
  <si>
    <t>Keon</t>
  </si>
  <si>
    <t>Keranium</t>
  </si>
  <si>
    <t>Nayla</t>
  </si>
  <si>
    <r>
      <t>Sasea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new!</t>
    </r>
  </si>
  <si>
    <t>Sirius</t>
  </si>
  <si>
    <t>II</t>
  </si>
  <si>
    <t>Domoos</t>
  </si>
  <si>
    <t>Kelya</t>
  </si>
  <si>
    <t>Nilium</t>
  </si>
  <si>
    <t>Orix</t>
  </si>
  <si>
    <t>Radium</t>
  </si>
  <si>
    <t>Trilium</t>
  </si>
  <si>
    <t>Vienna</t>
  </si>
  <si>
    <t>III</t>
  </si>
  <si>
    <t>Aura 15</t>
  </si>
  <si>
    <t>Entzo</t>
  </si>
  <si>
    <t>Kairos</t>
  </si>
  <si>
    <t>Opera</t>
  </si>
  <si>
    <t>Zenith</t>
  </si>
  <si>
    <t>IV</t>
  </si>
  <si>
    <t>Aura 15 bookmatch</t>
  </si>
  <si>
    <t>Halo</t>
  </si>
  <si>
    <t>вельвет</t>
  </si>
  <si>
    <t xml:space="preserve">Natura 18 </t>
  </si>
  <si>
    <t>Tundra 19</t>
  </si>
  <si>
    <t>Natura 18 bookmatch</t>
  </si>
  <si>
    <t xml:space="preserve">Bromo </t>
  </si>
  <si>
    <t xml:space="preserve">Kira </t>
  </si>
  <si>
    <t xml:space="preserve">Laos </t>
  </si>
  <si>
    <t xml:space="preserve">Lunar </t>
  </si>
  <si>
    <r>
      <t>Soke</t>
    </r>
    <r>
      <rPr>
        <sz val="10"/>
        <color indexed="12"/>
        <rFont val="Arial Cyr"/>
        <family val="0"/>
      </rPr>
      <t xml:space="preserve"> </t>
    </r>
  </si>
  <si>
    <t xml:space="preserve">Vera </t>
  </si>
  <si>
    <t xml:space="preserve">Korso </t>
  </si>
  <si>
    <t xml:space="preserve">Bergen </t>
  </si>
  <si>
    <r>
      <t>Olimpo</t>
    </r>
    <r>
      <rPr>
        <b/>
        <sz val="10"/>
        <color indexed="10"/>
        <rFont val="Arial Cyr"/>
        <family val="0"/>
      </rPr>
      <t xml:space="preserve"> </t>
    </r>
  </si>
  <si>
    <t xml:space="preserve">Taga </t>
  </si>
  <si>
    <t>Bromo</t>
  </si>
  <si>
    <r>
      <t xml:space="preserve">Kovik </t>
    </r>
    <r>
      <rPr>
        <b/>
        <sz val="11"/>
        <color indexed="12"/>
        <rFont val="Calibri"/>
        <family val="2"/>
      </rPr>
      <t>new!</t>
    </r>
  </si>
  <si>
    <t>Kreta</t>
  </si>
  <si>
    <t>Laos</t>
  </si>
  <si>
    <t>Lunar</t>
  </si>
  <si>
    <t>Natura 18</t>
  </si>
  <si>
    <t>Arga</t>
  </si>
  <si>
    <t>Aura 15 Bookmatch</t>
  </si>
  <si>
    <t>Bergen</t>
  </si>
  <si>
    <t>Natura 18 Bookmatch</t>
  </si>
  <si>
    <t>Dekton 4 mm Cut-To-Size</t>
  </si>
  <si>
    <t>Текстуры:</t>
  </si>
  <si>
    <t>суперглянец</t>
  </si>
  <si>
    <t>4 мм</t>
  </si>
  <si>
    <t>Город</t>
  </si>
  <si>
    <t>Адрес</t>
  </si>
  <si>
    <t>Телефоны</t>
  </si>
  <si>
    <t>Киев</t>
  </si>
  <si>
    <t>Карта проезда</t>
  </si>
  <si>
    <t>тел.: 0 (44) 201 15 40</t>
  </si>
  <si>
    <t>Винница</t>
  </si>
  <si>
    <t>тел.: 0 (432) 57 92 29</t>
  </si>
  <si>
    <t>ул. Ярослава Мудрого, 68, оф. 217</t>
  </si>
  <si>
    <t>тел.: 0 (56)797 62 26</t>
  </si>
  <si>
    <t>тел.: 0 (412) 44-62-60</t>
  </si>
  <si>
    <t>Запорожье</t>
  </si>
  <si>
    <t>ул. Трегубенко, 2</t>
  </si>
  <si>
    <t>тел.: 0 (61) 701 32 30</t>
  </si>
  <si>
    <t>Ивано-Франковск</t>
  </si>
  <si>
    <t>тел.: 0 (342) 54 25 52</t>
  </si>
  <si>
    <t>ул. Маланюка, 21-А</t>
  </si>
  <si>
    <t>тел.: 0 (522) 27 29 90</t>
  </si>
  <si>
    <t>Кривой Рог</t>
  </si>
  <si>
    <t>тел.: 0 (564) 43 50 53</t>
  </si>
  <si>
    <t>Луцк</t>
  </si>
  <si>
    <t>ул. Ровенская, 76-А</t>
  </si>
  <si>
    <t>тел.: 0 (332) 20 02 16</t>
  </si>
  <si>
    <t>тел.: 0 (32) 298 44 98</t>
  </si>
  <si>
    <t>Николаев</t>
  </si>
  <si>
    <t>ул. Большая Морская, 15/2</t>
  </si>
  <si>
    <t>тел.: 0 (512) 59 30 25</t>
  </si>
  <si>
    <t>ул. Комитетская, 14-А, оф.1</t>
  </si>
  <si>
    <t>тел.: 0 (48) 735 81 81</t>
  </si>
  <si>
    <t>ул. Половка, 70</t>
  </si>
  <si>
    <t>тел.: 0 (532) 65 24 40</t>
  </si>
  <si>
    <t>Ровно</t>
  </si>
  <si>
    <t>ул. Белая, 83</t>
  </si>
  <si>
    <t>тел.: 0 (362) 40 03 70</t>
  </si>
  <si>
    <t>ул. Берчени, 86</t>
  </si>
  <si>
    <t>тел.: 0 (312) 44 10 05</t>
  </si>
  <si>
    <t>просп. Московский, 91</t>
  </si>
  <si>
    <t>тел.: 0 (57) 750 63 68</t>
  </si>
  <si>
    <t>ул. Нефтяников, 2-А</t>
  </si>
  <si>
    <t>тел.: 0 (552) 39 08 30</t>
  </si>
  <si>
    <t>Хмельницкий</t>
  </si>
  <si>
    <t>тел.: 0 (382) 70 58 20</t>
  </si>
  <si>
    <t>Черкассы</t>
  </si>
  <si>
    <t>просп. Химиков, 3</t>
  </si>
  <si>
    <t>тел.: 0 (472) 38 40 07</t>
  </si>
  <si>
    <t>Чернигов</t>
  </si>
  <si>
    <t>ул. Александра Молодчего, 3</t>
  </si>
  <si>
    <t>тел.: 0 (462) 92 20 03</t>
  </si>
  <si>
    <t>Черновцы</t>
  </si>
  <si>
    <t>тел.: 0 (372) 90 06 09</t>
  </si>
  <si>
    <t>Тернополь</t>
  </si>
  <si>
    <t>тел.: 0 (352) 42 54 38</t>
  </si>
  <si>
    <t>Кишенев</t>
  </si>
  <si>
    <t>Бельцы</t>
  </si>
  <si>
    <t>ул. Киевская, 116-А</t>
  </si>
  <si>
    <t>ул. Третьякова, 17В</t>
  </si>
  <si>
    <t>Грузия</t>
  </si>
  <si>
    <t>Тбилиси</t>
  </si>
  <si>
    <t>ул. Чантладзе, 3-А</t>
  </si>
  <si>
    <t>Тел.: +995 (32) 224 20 40 (4007)</t>
  </si>
  <si>
    <t>Батуми</t>
  </si>
  <si>
    <t>ул. Сухуми, 3</t>
  </si>
  <si>
    <t>Тел.: +995 (32) 224 20 40 (4015)</t>
  </si>
  <si>
    <t>Кутаиси</t>
  </si>
  <si>
    <t>ул. Гугунава, 20</t>
  </si>
  <si>
    <t>Тел.: +995 (32) 224 20 40 (4010)</t>
  </si>
  <si>
    <r>
      <t>Цены указанны за</t>
    </r>
    <r>
      <rPr>
        <b/>
        <sz val="12"/>
        <color indexed="59"/>
        <rFont val="Arial Cyr"/>
        <family val="2"/>
      </rPr>
      <t xml:space="preserve"> кв м</t>
    </r>
    <r>
      <rPr>
        <sz val="12"/>
        <color indexed="59"/>
        <rFont val="Arial Cyr"/>
        <family val="2"/>
      </rPr>
      <t xml:space="preserve"> в ГРН с НДС</t>
    </r>
  </si>
  <si>
    <t>матовая</t>
  </si>
  <si>
    <t>текстурная</t>
  </si>
  <si>
    <t>Dekton Grip, анти скользящее решение для влажных помещений</t>
  </si>
  <si>
    <t>ориентировочный размер слябов:  3200*1440мм (4,61 кв. м)</t>
  </si>
  <si>
    <t>ориентировочный вес кв м в толщинах:                                                                                                           8мм - 21кг,    12мм - 32кг,    20мм - 53 кг,    30мм - 75 кг</t>
  </si>
  <si>
    <t>Цвет</t>
  </si>
  <si>
    <t>Группа</t>
  </si>
  <si>
    <t>Украина</t>
  </si>
  <si>
    <t>улица Полярная, 20-в 
отдел продаж и склад материалов для рекламы</t>
  </si>
  <si>
    <t>проспект Победы 67
отдел продаж и склад материалов для строительства, упаковки, промисловости, декоративные отделочные материалы</t>
  </si>
  <si>
    <t>ул. Героев Днепра, 2-А</t>
  </si>
  <si>
    <t>ул. Максимовича, 12</t>
  </si>
  <si>
    <t>Днепр</t>
  </si>
  <si>
    <t>пгт. Слобожанской, МКВ Золотые ключи
ул. Крымская, 25</t>
  </si>
  <si>
    <t>ул. Народицкая 7</t>
  </si>
  <si>
    <t>ул. Ребета, 3</t>
  </si>
  <si>
    <t>Кропивницкий</t>
  </si>
  <si>
    <t>ул. Днепропетровское шоссе, 20-В</t>
  </si>
  <si>
    <t>Львов: офис</t>
  </si>
  <si>
    <t>ул. Промышленная 60</t>
  </si>
  <si>
    <t>Львов: склад</t>
  </si>
  <si>
    <t>ул. Городницкая, 43</t>
  </si>
  <si>
    <t>Николаев: склад</t>
  </si>
  <si>
    <t>ул. Богородичная, 32</t>
  </si>
  <si>
    <t>Одесса: офис</t>
  </si>
  <si>
    <t>Одеса: склад</t>
  </si>
  <si>
    <t>Харьков: офис</t>
  </si>
  <si>
    <t>Харьков: склад</t>
  </si>
  <si>
    <t>ул. Костичева, 2А</t>
  </si>
  <si>
    <t>проспект Мира, 69, ТЦ "Рико" четвертый этаж</t>
  </si>
  <si>
    <t xml:space="preserve">ул.Чкалова, 21-А </t>
  </si>
  <si>
    <t>ул. Бродовская, 45</t>
  </si>
  <si>
    <t>ул. Мештрул Маноле, 12/2</t>
  </si>
  <si>
    <t xml:space="preserve">Тел.: + (373-22) 99 95 15 </t>
  </si>
  <si>
    <t>Тел.:  + (231) 81 0 16</t>
  </si>
  <si>
    <t>Тел.: + (298) 81 0 53</t>
  </si>
  <si>
    <t>Зугдиди</t>
  </si>
  <si>
    <t>ул. М.Костава 112</t>
  </si>
  <si>
    <t>Тел.: +995 (32) 224 20 40 (*4020)</t>
  </si>
  <si>
    <t>Азербайджан</t>
  </si>
  <si>
    <t>Баку</t>
  </si>
  <si>
    <t>просп. Ходжалі 37</t>
  </si>
  <si>
    <t>тел.: +994 12 310 34 36 (ext.1402)
моб.: +994 50 310 46 28</t>
  </si>
  <si>
    <t>ул. Головковская, 57/1</t>
  </si>
  <si>
    <t>Vegha**</t>
  </si>
  <si>
    <t>DEKTON®</t>
  </si>
  <si>
    <t>Евро м2</t>
  </si>
  <si>
    <t>Aeris</t>
  </si>
  <si>
    <t>Eter</t>
  </si>
  <si>
    <t xml:space="preserve">Millar </t>
  </si>
  <si>
    <r>
      <t>Sasea</t>
    </r>
    <r>
      <rPr>
        <b/>
        <sz val="10"/>
        <color indexed="10"/>
        <rFont val="Arial Cyr"/>
        <family val="0"/>
      </rPr>
      <t xml:space="preserve"> </t>
    </r>
  </si>
  <si>
    <t>Strato**</t>
  </si>
  <si>
    <t>Kovik</t>
  </si>
  <si>
    <t xml:space="preserve">Kreta </t>
  </si>
  <si>
    <t>Makai**</t>
  </si>
  <si>
    <t xml:space="preserve">Portum </t>
  </si>
  <si>
    <r>
      <t>Baltic</t>
    </r>
    <r>
      <rPr>
        <b/>
        <sz val="10"/>
        <color indexed="10"/>
        <rFont val="Arial Cyr"/>
        <family val="0"/>
      </rPr>
      <t xml:space="preserve"> new</t>
    </r>
  </si>
  <si>
    <r>
      <t xml:space="preserve">Feroe </t>
    </r>
    <r>
      <rPr>
        <b/>
        <sz val="10"/>
        <color indexed="10"/>
        <rFont val="Arial Cyr"/>
        <family val="0"/>
      </rPr>
      <t>new</t>
    </r>
  </si>
  <si>
    <r>
      <t xml:space="preserve">Laurent </t>
    </r>
    <r>
      <rPr>
        <b/>
        <sz val="10"/>
        <color indexed="10"/>
        <rFont val="Arial Cyr"/>
        <family val="0"/>
      </rPr>
      <t>new</t>
    </r>
  </si>
  <si>
    <r>
      <t xml:space="preserve">Liquid Embers </t>
    </r>
    <r>
      <rPr>
        <b/>
        <sz val="10"/>
        <color indexed="10"/>
        <rFont val="Arial Cyr"/>
        <family val="0"/>
      </rPr>
      <t>new</t>
    </r>
  </si>
  <si>
    <r>
      <t xml:space="preserve">Liquid Shell </t>
    </r>
    <r>
      <rPr>
        <b/>
        <sz val="10"/>
        <color indexed="10"/>
        <rFont val="Arial Cyr"/>
        <family val="0"/>
      </rPr>
      <t>new</t>
    </r>
  </si>
  <si>
    <r>
      <t>Liquid Sky</t>
    </r>
    <r>
      <rPr>
        <b/>
        <sz val="10"/>
        <color indexed="10"/>
        <rFont val="Arial Cyr"/>
        <family val="0"/>
      </rPr>
      <t xml:space="preserve"> new</t>
    </r>
  </si>
  <si>
    <r>
      <t xml:space="preserve">Rem </t>
    </r>
    <r>
      <rPr>
        <b/>
        <sz val="10"/>
        <color indexed="10"/>
        <rFont val="Arial Cyr"/>
        <family val="0"/>
      </rPr>
      <t>new</t>
    </r>
  </si>
  <si>
    <r>
      <t>Sogne</t>
    </r>
  </si>
  <si>
    <t>Uyuni</t>
  </si>
  <si>
    <r>
      <t>Helena</t>
    </r>
    <r>
      <rPr>
        <b/>
        <sz val="10"/>
        <color indexed="10"/>
        <rFont val="Arial Cyr"/>
        <family val="0"/>
      </rPr>
      <t xml:space="preserve"> new</t>
    </r>
  </si>
  <si>
    <r>
      <t xml:space="preserve">Khalo </t>
    </r>
    <r>
      <rPr>
        <b/>
        <sz val="10"/>
        <color indexed="10"/>
        <rFont val="Arial Cyr"/>
        <family val="0"/>
      </rPr>
      <t>new</t>
    </r>
  </si>
  <si>
    <t>** - декор сят с производства, есть в наличии на складе.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</si>
</sst>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0"/>
    </font>
    <font>
      <b/>
      <sz val="18"/>
      <color indexed="1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Calibri"/>
      <family val="2"/>
    </font>
    <font>
      <sz val="12"/>
      <color indexed="59"/>
      <name val="Arial Cyr"/>
      <family val="2"/>
    </font>
    <font>
      <b/>
      <sz val="12"/>
      <color indexed="5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55" applyFont="1" applyBorder="1" applyAlignment="1">
      <alignment horizontal="left" vertical="center" wrapText="1"/>
      <protection/>
    </xf>
    <xf numFmtId="0" fontId="0" fillId="35" borderId="10" xfId="33" applyFont="1" applyFill="1" applyBorder="1" applyAlignment="1">
      <alignment horizontal="center" vertical="center" wrapText="1"/>
      <protection/>
    </xf>
    <xf numFmtId="0" fontId="2" fillId="0" borderId="10" xfId="43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16" fillId="35" borderId="10" xfId="33" applyFont="1" applyFill="1" applyBorder="1" applyAlignment="1">
      <alignment vertical="top" wrapText="1"/>
      <protection/>
    </xf>
    <xf numFmtId="0" fontId="16" fillId="35" borderId="10" xfId="3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 applyAlignment="1">
      <alignment horizontal="center" vertical="center" wrapText="1"/>
      <protection/>
    </xf>
    <xf numFmtId="0" fontId="0" fillId="36" borderId="10" xfId="33" applyFill="1" applyBorder="1" applyAlignment="1">
      <alignment horizontal="center" vertical="center"/>
      <protection/>
    </xf>
    <xf numFmtId="0" fontId="0" fillId="36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5" borderId="10" xfId="3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15" fillId="0" borderId="0" xfId="55" applyFont="1" applyBorder="1" applyAlignment="1">
      <alignment horizontal="left" vertical="center" wrapText="1"/>
      <protection/>
    </xf>
    <xf numFmtId="0" fontId="7" fillId="0" borderId="0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/>
    </xf>
    <xf numFmtId="2" fontId="43" fillId="37" borderId="11" xfId="0" applyNumberFormat="1" applyFont="1" applyFill="1" applyBorder="1" applyAlignment="1">
      <alignment horizontal="center" vertical="center"/>
    </xf>
    <xf numFmtId="2" fontId="43" fillId="37" borderId="15" xfId="0" applyNumberFormat="1" applyFont="1" applyFill="1" applyBorder="1" applyAlignment="1">
      <alignment horizontal="center" vertical="center"/>
    </xf>
    <xf numFmtId="2" fontId="43" fillId="37" borderId="0" xfId="0" applyNumberFormat="1" applyFont="1" applyFill="1" applyBorder="1" applyAlignment="1">
      <alignment horizontal="center" vertical="center"/>
    </xf>
    <xf numFmtId="2" fontId="43" fillId="37" borderId="16" xfId="0" applyNumberFormat="1" applyFont="1" applyFill="1" applyBorder="1" applyAlignment="1">
      <alignment horizontal="center" vertical="center"/>
    </xf>
    <xf numFmtId="2" fontId="43" fillId="37" borderId="12" xfId="0" applyNumberFormat="1" applyFont="1" applyFill="1" applyBorder="1" applyAlignment="1">
      <alignment horizontal="center" vertical="center"/>
    </xf>
    <xf numFmtId="2" fontId="43" fillId="37" borderId="17" xfId="0" applyNumberFormat="1" applyFont="1" applyFill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35" borderId="10" xfId="33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2" fillId="0" borderId="10" xfId="43" applyBorder="1" applyAlignment="1" applyProtection="1">
      <alignment horizontal="center" vertical="center"/>
      <protection/>
    </xf>
    <xf numFmtId="0" fontId="0" fillId="35" borderId="10" xfId="33" applyFont="1" applyFill="1" applyBorder="1" applyAlignment="1">
      <alignment horizontal="center" vertical="center" wrapText="1"/>
      <protection/>
    </xf>
    <xf numFmtId="0" fontId="0" fillId="35" borderId="22" xfId="33" applyFont="1" applyFill="1" applyBorder="1" applyAlignment="1">
      <alignment horizontal="center" vertical="center" wrapText="1"/>
      <protection/>
    </xf>
    <xf numFmtId="0" fontId="0" fillId="35" borderId="23" xfId="33" applyFont="1" applyFill="1" applyBorder="1" applyAlignment="1">
      <alignment horizontal="center" vertical="center" wrapText="1"/>
      <protection/>
    </xf>
    <xf numFmtId="0" fontId="0" fillId="0" borderId="22" xfId="33" applyFont="1" applyFill="1" applyBorder="1" applyAlignment="1">
      <alignment horizontal="center" vertical="center" wrapText="1"/>
      <protection/>
    </xf>
    <xf numFmtId="0" fontId="0" fillId="0" borderId="23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_07_14_Plastics_Dekton_UAH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Relationship Id="rId7" Type="http://schemas.openxmlformats.org/officeDocument/2006/relationships/image" Target="../media/image5.png" /><Relationship Id="rId8" Type="http://schemas.openxmlformats.org/officeDocument/2006/relationships/hyperlink" Target="#&#1050;&#1086;&#1085;&#1090;&#1072;&#1082;&#1090;&#1099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66</xdr:row>
      <xdr:rowOff>142875</xdr:rowOff>
    </xdr:from>
    <xdr:to>
      <xdr:col>0</xdr:col>
      <xdr:colOff>409575</xdr:colOff>
      <xdr:row>68</xdr:row>
      <xdr:rowOff>47625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963275"/>
          <a:ext cx="1809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67</xdr:row>
      <xdr:rowOff>9525</xdr:rowOff>
    </xdr:from>
    <xdr:to>
      <xdr:col>1</xdr:col>
      <xdr:colOff>533400</xdr:colOff>
      <xdr:row>67</xdr:row>
      <xdr:rowOff>152400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09918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419100</xdr:colOff>
      <xdr:row>67</xdr:row>
      <xdr:rowOff>9525</xdr:rowOff>
    </xdr:from>
    <xdr:to>
      <xdr:col>2</xdr:col>
      <xdr:colOff>600075</xdr:colOff>
      <xdr:row>67</xdr:row>
      <xdr:rowOff>152400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9918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67</xdr:row>
      <xdr:rowOff>19050</xdr:rowOff>
    </xdr:from>
    <xdr:to>
      <xdr:col>3</xdr:col>
      <xdr:colOff>457200</xdr:colOff>
      <xdr:row>67</xdr:row>
      <xdr:rowOff>152400</xdr:rowOff>
    </xdr:to>
    <xdr:pic>
      <xdr:nvPicPr>
        <xdr:cNvPr id="4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1001375"/>
          <a:ext cx="1714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69</xdr:row>
      <xdr:rowOff>19050</xdr:rowOff>
    </xdr:from>
    <xdr:to>
      <xdr:col>0</xdr:col>
      <xdr:colOff>447675</xdr:colOff>
      <xdr:row>69</xdr:row>
      <xdr:rowOff>161925</xdr:rowOff>
    </xdr:to>
    <xdr:pic>
      <xdr:nvPicPr>
        <xdr:cNvPr id="5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13442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12</xdr:row>
      <xdr:rowOff>0</xdr:rowOff>
    </xdr:from>
    <xdr:to>
      <xdr:col>2</xdr:col>
      <xdr:colOff>457200</xdr:colOff>
      <xdr:row>13</xdr:row>
      <xdr:rowOff>19050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20764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13</xdr:row>
      <xdr:rowOff>0</xdr:rowOff>
    </xdr:from>
    <xdr:to>
      <xdr:col>2</xdr:col>
      <xdr:colOff>457200</xdr:colOff>
      <xdr:row>14</xdr:row>
      <xdr:rowOff>19050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83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0</xdr:rowOff>
    </xdr:from>
    <xdr:to>
      <xdr:col>2</xdr:col>
      <xdr:colOff>447675</xdr:colOff>
      <xdr:row>8</xdr:row>
      <xdr:rowOff>9525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257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11</xdr:row>
      <xdr:rowOff>0</xdr:rowOff>
    </xdr:from>
    <xdr:to>
      <xdr:col>2</xdr:col>
      <xdr:colOff>457200</xdr:colOff>
      <xdr:row>12</xdr:row>
      <xdr:rowOff>19050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45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0</xdr:rowOff>
    </xdr:from>
    <xdr:to>
      <xdr:col>2</xdr:col>
      <xdr:colOff>447675</xdr:colOff>
      <xdr:row>15</xdr:row>
      <xdr:rowOff>9525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4003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15</xdr:row>
      <xdr:rowOff>0</xdr:rowOff>
    </xdr:from>
    <xdr:to>
      <xdr:col>2</xdr:col>
      <xdr:colOff>457200</xdr:colOff>
      <xdr:row>16</xdr:row>
      <xdr:rowOff>19050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62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0</xdr:rowOff>
    </xdr:from>
    <xdr:to>
      <xdr:col>2</xdr:col>
      <xdr:colOff>447675</xdr:colOff>
      <xdr:row>16</xdr:row>
      <xdr:rowOff>9525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5622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0</xdr:rowOff>
    </xdr:from>
    <xdr:to>
      <xdr:col>2</xdr:col>
      <xdr:colOff>457200</xdr:colOff>
      <xdr:row>10</xdr:row>
      <xdr:rowOff>19050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0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457200</xdr:colOff>
      <xdr:row>11</xdr:row>
      <xdr:rowOff>19050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2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457200</xdr:colOff>
      <xdr:row>11</xdr:row>
      <xdr:rowOff>19050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26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0</xdr:rowOff>
    </xdr:from>
    <xdr:to>
      <xdr:col>2</xdr:col>
      <xdr:colOff>457200</xdr:colOff>
      <xdr:row>19</xdr:row>
      <xdr:rowOff>19050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480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457200</xdr:colOff>
      <xdr:row>20</xdr:row>
      <xdr:rowOff>19050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09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20</xdr:row>
      <xdr:rowOff>0</xdr:rowOff>
    </xdr:from>
    <xdr:to>
      <xdr:col>2</xdr:col>
      <xdr:colOff>447675</xdr:colOff>
      <xdr:row>21</xdr:row>
      <xdr:rowOff>9525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33718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22</xdr:row>
      <xdr:rowOff>0</xdr:rowOff>
    </xdr:from>
    <xdr:to>
      <xdr:col>2</xdr:col>
      <xdr:colOff>457200</xdr:colOff>
      <xdr:row>23</xdr:row>
      <xdr:rowOff>19050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957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457200</xdr:colOff>
      <xdr:row>25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195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2</xdr:col>
      <xdr:colOff>457200</xdr:colOff>
      <xdr:row>25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195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0</xdr:rowOff>
    </xdr:from>
    <xdr:to>
      <xdr:col>2</xdr:col>
      <xdr:colOff>457200</xdr:colOff>
      <xdr:row>26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814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26</xdr:row>
      <xdr:rowOff>0</xdr:rowOff>
    </xdr:from>
    <xdr:to>
      <xdr:col>2</xdr:col>
      <xdr:colOff>457200</xdr:colOff>
      <xdr:row>27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43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27</xdr:row>
      <xdr:rowOff>0</xdr:rowOff>
    </xdr:from>
    <xdr:to>
      <xdr:col>2</xdr:col>
      <xdr:colOff>457200</xdr:colOff>
      <xdr:row>28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053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28</xdr:row>
      <xdr:rowOff>0</xdr:rowOff>
    </xdr:from>
    <xdr:to>
      <xdr:col>2</xdr:col>
      <xdr:colOff>457200</xdr:colOff>
      <xdr:row>29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67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291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38</xdr:row>
      <xdr:rowOff>9525</xdr:rowOff>
    </xdr:from>
    <xdr:to>
      <xdr:col>3</xdr:col>
      <xdr:colOff>438150</xdr:colOff>
      <xdr:row>38</xdr:row>
      <xdr:rowOff>161925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62960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31</xdr:row>
      <xdr:rowOff>0</xdr:rowOff>
    </xdr:from>
    <xdr:to>
      <xdr:col>2</xdr:col>
      <xdr:colOff>457200</xdr:colOff>
      <xdr:row>32</xdr:row>
      <xdr:rowOff>19050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53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457200</xdr:colOff>
      <xdr:row>33</xdr:row>
      <xdr:rowOff>19050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149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34</xdr:row>
      <xdr:rowOff>0</xdr:rowOff>
    </xdr:from>
    <xdr:to>
      <xdr:col>2</xdr:col>
      <xdr:colOff>457200</xdr:colOff>
      <xdr:row>35</xdr:row>
      <xdr:rowOff>19050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38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21</xdr:row>
      <xdr:rowOff>0</xdr:rowOff>
    </xdr:from>
    <xdr:to>
      <xdr:col>2</xdr:col>
      <xdr:colOff>457200</xdr:colOff>
      <xdr:row>22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337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36</xdr:row>
      <xdr:rowOff>0</xdr:rowOff>
    </xdr:from>
    <xdr:to>
      <xdr:col>2</xdr:col>
      <xdr:colOff>457200</xdr:colOff>
      <xdr:row>37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626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37</xdr:row>
      <xdr:rowOff>0</xdr:rowOff>
    </xdr:from>
    <xdr:to>
      <xdr:col>2</xdr:col>
      <xdr:colOff>457200</xdr:colOff>
      <xdr:row>38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245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39</xdr:row>
      <xdr:rowOff>0</xdr:rowOff>
    </xdr:from>
    <xdr:to>
      <xdr:col>2</xdr:col>
      <xdr:colOff>457200</xdr:colOff>
      <xdr:row>40</xdr:row>
      <xdr:rowOff>19050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484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41</xdr:row>
      <xdr:rowOff>0</xdr:rowOff>
    </xdr:from>
    <xdr:to>
      <xdr:col>2</xdr:col>
      <xdr:colOff>457200</xdr:colOff>
      <xdr:row>42</xdr:row>
      <xdr:rowOff>19050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722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48</xdr:row>
      <xdr:rowOff>152400</xdr:rowOff>
    </xdr:from>
    <xdr:to>
      <xdr:col>2</xdr:col>
      <xdr:colOff>419100</xdr:colOff>
      <xdr:row>50</xdr:row>
      <xdr:rowOff>0</xdr:rowOff>
    </xdr:to>
    <xdr:pic>
      <xdr:nvPicPr>
        <xdr:cNvPr id="36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80581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0</xdr:rowOff>
    </xdr:from>
    <xdr:to>
      <xdr:col>2</xdr:col>
      <xdr:colOff>457200</xdr:colOff>
      <xdr:row>24</xdr:row>
      <xdr:rowOff>19050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576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43</xdr:row>
      <xdr:rowOff>19050</xdr:rowOff>
    </xdr:from>
    <xdr:to>
      <xdr:col>3</xdr:col>
      <xdr:colOff>457200</xdr:colOff>
      <xdr:row>44</xdr:row>
      <xdr:rowOff>9525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7115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51</xdr:row>
      <xdr:rowOff>9525</xdr:rowOff>
    </xdr:from>
    <xdr:to>
      <xdr:col>3</xdr:col>
      <xdr:colOff>438150</xdr:colOff>
      <xdr:row>51</xdr:row>
      <xdr:rowOff>161925</xdr:rowOff>
    </xdr:to>
    <xdr:pic>
      <xdr:nvPicPr>
        <xdr:cNvPr id="39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8401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52</xdr:row>
      <xdr:rowOff>9525</xdr:rowOff>
    </xdr:from>
    <xdr:to>
      <xdr:col>3</xdr:col>
      <xdr:colOff>438150</xdr:colOff>
      <xdr:row>52</xdr:row>
      <xdr:rowOff>161925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85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54</xdr:row>
      <xdr:rowOff>0</xdr:rowOff>
    </xdr:from>
    <xdr:to>
      <xdr:col>2</xdr:col>
      <xdr:colOff>457200</xdr:colOff>
      <xdr:row>55</xdr:row>
      <xdr:rowOff>19050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77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55</xdr:row>
      <xdr:rowOff>0</xdr:rowOff>
    </xdr:from>
    <xdr:to>
      <xdr:col>2</xdr:col>
      <xdr:colOff>457200</xdr:colOff>
      <xdr:row>56</xdr:row>
      <xdr:rowOff>19050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392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56</xdr:row>
      <xdr:rowOff>9525</xdr:rowOff>
    </xdr:from>
    <xdr:to>
      <xdr:col>3</xdr:col>
      <xdr:colOff>438150</xdr:colOff>
      <xdr:row>56</xdr:row>
      <xdr:rowOff>161925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9210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57</xdr:row>
      <xdr:rowOff>9525</xdr:rowOff>
    </xdr:from>
    <xdr:to>
      <xdr:col>3</xdr:col>
      <xdr:colOff>438150</xdr:colOff>
      <xdr:row>57</xdr:row>
      <xdr:rowOff>161925</xdr:rowOff>
    </xdr:to>
    <xdr:pic>
      <xdr:nvPicPr>
        <xdr:cNvPr id="4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9372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58</xdr:row>
      <xdr:rowOff>9525</xdr:rowOff>
    </xdr:from>
    <xdr:to>
      <xdr:col>3</xdr:col>
      <xdr:colOff>438150</xdr:colOff>
      <xdr:row>58</xdr:row>
      <xdr:rowOff>161925</xdr:rowOff>
    </xdr:to>
    <xdr:pic>
      <xdr:nvPicPr>
        <xdr:cNvPr id="45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95345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48</xdr:row>
      <xdr:rowOff>9525</xdr:rowOff>
    </xdr:from>
    <xdr:to>
      <xdr:col>3</xdr:col>
      <xdr:colOff>438150</xdr:colOff>
      <xdr:row>48</xdr:row>
      <xdr:rowOff>161925</xdr:rowOff>
    </xdr:to>
    <xdr:pic>
      <xdr:nvPicPr>
        <xdr:cNvPr id="46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79152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62</xdr:row>
      <xdr:rowOff>9525</xdr:rowOff>
    </xdr:from>
    <xdr:to>
      <xdr:col>3</xdr:col>
      <xdr:colOff>438150</xdr:colOff>
      <xdr:row>62</xdr:row>
      <xdr:rowOff>161925</xdr:rowOff>
    </xdr:to>
    <xdr:pic>
      <xdr:nvPicPr>
        <xdr:cNvPr id="47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0182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63</xdr:row>
      <xdr:rowOff>9525</xdr:rowOff>
    </xdr:from>
    <xdr:to>
      <xdr:col>3</xdr:col>
      <xdr:colOff>438150</xdr:colOff>
      <xdr:row>63</xdr:row>
      <xdr:rowOff>161925</xdr:rowOff>
    </xdr:to>
    <xdr:pic>
      <xdr:nvPicPr>
        <xdr:cNvPr id="48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0344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10</xdr:row>
      <xdr:rowOff>19050</xdr:rowOff>
    </xdr:from>
    <xdr:to>
      <xdr:col>4</xdr:col>
      <xdr:colOff>457200</xdr:colOff>
      <xdr:row>10</xdr:row>
      <xdr:rowOff>152400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1771650"/>
          <a:ext cx="2000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27</xdr:row>
      <xdr:rowOff>19050</xdr:rowOff>
    </xdr:from>
    <xdr:to>
      <xdr:col>4</xdr:col>
      <xdr:colOff>457200</xdr:colOff>
      <xdr:row>27</xdr:row>
      <xdr:rowOff>161925</xdr:rowOff>
    </xdr:to>
    <xdr:pic>
      <xdr:nvPicPr>
        <xdr:cNvPr id="50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45243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28</xdr:row>
      <xdr:rowOff>19050</xdr:rowOff>
    </xdr:from>
    <xdr:to>
      <xdr:col>4</xdr:col>
      <xdr:colOff>457200</xdr:colOff>
      <xdr:row>28</xdr:row>
      <xdr:rowOff>161925</xdr:rowOff>
    </xdr:to>
    <xdr:pic>
      <xdr:nvPicPr>
        <xdr:cNvPr id="51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46863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32</xdr:row>
      <xdr:rowOff>19050</xdr:rowOff>
    </xdr:from>
    <xdr:to>
      <xdr:col>4</xdr:col>
      <xdr:colOff>457200</xdr:colOff>
      <xdr:row>32</xdr:row>
      <xdr:rowOff>161925</xdr:rowOff>
    </xdr:to>
    <xdr:pic>
      <xdr:nvPicPr>
        <xdr:cNvPr id="52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53340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36</xdr:row>
      <xdr:rowOff>19050</xdr:rowOff>
    </xdr:from>
    <xdr:to>
      <xdr:col>4</xdr:col>
      <xdr:colOff>457200</xdr:colOff>
      <xdr:row>36</xdr:row>
      <xdr:rowOff>161925</xdr:rowOff>
    </xdr:to>
    <xdr:pic>
      <xdr:nvPicPr>
        <xdr:cNvPr id="53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59817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35</xdr:row>
      <xdr:rowOff>19050</xdr:rowOff>
    </xdr:from>
    <xdr:to>
      <xdr:col>4</xdr:col>
      <xdr:colOff>457200</xdr:colOff>
      <xdr:row>35</xdr:row>
      <xdr:rowOff>161925</xdr:rowOff>
    </xdr:to>
    <xdr:pic>
      <xdr:nvPicPr>
        <xdr:cNvPr id="54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58197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25</xdr:row>
      <xdr:rowOff>19050</xdr:rowOff>
    </xdr:from>
    <xdr:to>
      <xdr:col>4</xdr:col>
      <xdr:colOff>457200</xdr:colOff>
      <xdr:row>25</xdr:row>
      <xdr:rowOff>161925</xdr:rowOff>
    </xdr:to>
    <xdr:pic>
      <xdr:nvPicPr>
        <xdr:cNvPr id="55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42005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37</xdr:row>
      <xdr:rowOff>19050</xdr:rowOff>
    </xdr:from>
    <xdr:to>
      <xdr:col>4</xdr:col>
      <xdr:colOff>457200</xdr:colOff>
      <xdr:row>37</xdr:row>
      <xdr:rowOff>161925</xdr:rowOff>
    </xdr:to>
    <xdr:pic>
      <xdr:nvPicPr>
        <xdr:cNvPr id="56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61436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21</xdr:row>
      <xdr:rowOff>19050</xdr:rowOff>
    </xdr:from>
    <xdr:to>
      <xdr:col>4</xdr:col>
      <xdr:colOff>457200</xdr:colOff>
      <xdr:row>21</xdr:row>
      <xdr:rowOff>161925</xdr:rowOff>
    </xdr:to>
    <xdr:pic>
      <xdr:nvPicPr>
        <xdr:cNvPr id="57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35528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5</xdr:row>
      <xdr:rowOff>152400</xdr:rowOff>
    </xdr:from>
    <xdr:to>
      <xdr:col>2</xdr:col>
      <xdr:colOff>457200</xdr:colOff>
      <xdr:row>7</xdr:row>
      <xdr:rowOff>9525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10858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0</xdr:rowOff>
    </xdr:from>
    <xdr:to>
      <xdr:col>2</xdr:col>
      <xdr:colOff>447675</xdr:colOff>
      <xdr:row>8</xdr:row>
      <xdr:rowOff>9525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257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2</xdr:col>
      <xdr:colOff>457200</xdr:colOff>
      <xdr:row>9</xdr:row>
      <xdr:rowOff>19050</xdr:rowOff>
    </xdr:to>
    <xdr:pic>
      <xdr:nvPicPr>
        <xdr:cNvPr id="6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87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8</xdr:row>
      <xdr:rowOff>9525</xdr:rowOff>
    </xdr:from>
    <xdr:to>
      <xdr:col>4</xdr:col>
      <xdr:colOff>457200</xdr:colOff>
      <xdr:row>8</xdr:row>
      <xdr:rowOff>152400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14382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0</xdr:rowOff>
    </xdr:from>
    <xdr:to>
      <xdr:col>2</xdr:col>
      <xdr:colOff>457200</xdr:colOff>
      <xdr:row>10</xdr:row>
      <xdr:rowOff>19050</xdr:rowOff>
    </xdr:to>
    <xdr:pic>
      <xdr:nvPicPr>
        <xdr:cNvPr id="6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06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12</xdr:row>
      <xdr:rowOff>19050</xdr:rowOff>
    </xdr:from>
    <xdr:to>
      <xdr:col>4</xdr:col>
      <xdr:colOff>466725</xdr:colOff>
      <xdr:row>12</xdr:row>
      <xdr:rowOff>161925</xdr:rowOff>
    </xdr:to>
    <xdr:pic>
      <xdr:nvPicPr>
        <xdr:cNvPr id="63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20955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16</xdr:row>
      <xdr:rowOff>9525</xdr:rowOff>
    </xdr:from>
    <xdr:to>
      <xdr:col>2</xdr:col>
      <xdr:colOff>457200</xdr:colOff>
      <xdr:row>17</xdr:row>
      <xdr:rowOff>28575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7336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0</xdr:rowOff>
    </xdr:from>
    <xdr:to>
      <xdr:col>2</xdr:col>
      <xdr:colOff>457200</xdr:colOff>
      <xdr:row>18</xdr:row>
      <xdr:rowOff>19050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860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18</xdr:row>
      <xdr:rowOff>19050</xdr:rowOff>
    </xdr:from>
    <xdr:to>
      <xdr:col>4</xdr:col>
      <xdr:colOff>457200</xdr:colOff>
      <xdr:row>18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30670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29</xdr:row>
      <xdr:rowOff>19050</xdr:rowOff>
    </xdr:from>
    <xdr:to>
      <xdr:col>4</xdr:col>
      <xdr:colOff>466725</xdr:colOff>
      <xdr:row>29</xdr:row>
      <xdr:rowOff>161925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48482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6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291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30</xdr:row>
      <xdr:rowOff>0</xdr:rowOff>
    </xdr:from>
    <xdr:to>
      <xdr:col>2</xdr:col>
      <xdr:colOff>457200</xdr:colOff>
      <xdr:row>31</xdr:row>
      <xdr:rowOff>19050</xdr:rowOff>
    </xdr:to>
    <xdr:pic>
      <xdr:nvPicPr>
        <xdr:cNvPr id="6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911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30</xdr:row>
      <xdr:rowOff>19050</xdr:rowOff>
    </xdr:from>
    <xdr:to>
      <xdr:col>4</xdr:col>
      <xdr:colOff>466725</xdr:colOff>
      <xdr:row>30</xdr:row>
      <xdr:rowOff>161925</xdr:rowOff>
    </xdr:to>
    <xdr:pic>
      <xdr:nvPicPr>
        <xdr:cNvPr id="70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50101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31</xdr:row>
      <xdr:rowOff>19050</xdr:rowOff>
    </xdr:from>
    <xdr:to>
      <xdr:col>4</xdr:col>
      <xdr:colOff>466725</xdr:colOff>
      <xdr:row>31</xdr:row>
      <xdr:rowOff>161925</xdr:rowOff>
    </xdr:to>
    <xdr:pic>
      <xdr:nvPicPr>
        <xdr:cNvPr id="71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51720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35</xdr:row>
      <xdr:rowOff>9525</xdr:rowOff>
    </xdr:from>
    <xdr:to>
      <xdr:col>2</xdr:col>
      <xdr:colOff>457200</xdr:colOff>
      <xdr:row>36</xdr:row>
      <xdr:rowOff>28575</xdr:rowOff>
    </xdr:to>
    <xdr:pic>
      <xdr:nvPicPr>
        <xdr:cNvPr id="7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102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238125</xdr:colOff>
      <xdr:row>39</xdr:row>
      <xdr:rowOff>0</xdr:rowOff>
    </xdr:from>
    <xdr:to>
      <xdr:col>4</xdr:col>
      <xdr:colOff>438150</xdr:colOff>
      <xdr:row>39</xdr:row>
      <xdr:rowOff>142875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64484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40</xdr:row>
      <xdr:rowOff>9525</xdr:rowOff>
    </xdr:from>
    <xdr:to>
      <xdr:col>2</xdr:col>
      <xdr:colOff>457200</xdr:colOff>
      <xdr:row>41</xdr:row>
      <xdr:rowOff>28575</xdr:rowOff>
    </xdr:to>
    <xdr:pic>
      <xdr:nvPicPr>
        <xdr:cNvPr id="7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19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9525</xdr:rowOff>
    </xdr:from>
    <xdr:to>
      <xdr:col>2</xdr:col>
      <xdr:colOff>457200</xdr:colOff>
      <xdr:row>43</xdr:row>
      <xdr:rowOff>28575</xdr:rowOff>
    </xdr:to>
    <xdr:pic>
      <xdr:nvPicPr>
        <xdr:cNvPr id="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437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43</xdr:row>
      <xdr:rowOff>133350</xdr:rowOff>
    </xdr:from>
    <xdr:to>
      <xdr:col>2</xdr:col>
      <xdr:colOff>457200</xdr:colOff>
      <xdr:row>44</xdr:row>
      <xdr:rowOff>142875</xdr:rowOff>
    </xdr:to>
    <xdr:pic>
      <xdr:nvPicPr>
        <xdr:cNvPr id="7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294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33</xdr:row>
      <xdr:rowOff>9525</xdr:rowOff>
    </xdr:from>
    <xdr:to>
      <xdr:col>2</xdr:col>
      <xdr:colOff>438150</xdr:colOff>
      <xdr:row>34</xdr:row>
      <xdr:rowOff>19050</xdr:rowOff>
    </xdr:to>
    <xdr:pic>
      <xdr:nvPicPr>
        <xdr:cNvPr id="77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54864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61</xdr:row>
      <xdr:rowOff>9525</xdr:rowOff>
    </xdr:from>
    <xdr:to>
      <xdr:col>3</xdr:col>
      <xdr:colOff>438150</xdr:colOff>
      <xdr:row>61</xdr:row>
      <xdr:rowOff>161925</xdr:rowOff>
    </xdr:to>
    <xdr:pic>
      <xdr:nvPicPr>
        <xdr:cNvPr id="78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0020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60</xdr:row>
      <xdr:rowOff>9525</xdr:rowOff>
    </xdr:from>
    <xdr:to>
      <xdr:col>3</xdr:col>
      <xdr:colOff>457200</xdr:colOff>
      <xdr:row>60</xdr:row>
      <xdr:rowOff>161925</xdr:rowOff>
    </xdr:to>
    <xdr:pic>
      <xdr:nvPicPr>
        <xdr:cNvPr id="79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985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59</xdr:row>
      <xdr:rowOff>0</xdr:rowOff>
    </xdr:from>
    <xdr:to>
      <xdr:col>3</xdr:col>
      <xdr:colOff>438150</xdr:colOff>
      <xdr:row>59</xdr:row>
      <xdr:rowOff>152400</xdr:rowOff>
    </xdr:to>
    <xdr:pic>
      <xdr:nvPicPr>
        <xdr:cNvPr id="80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9686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44</xdr:row>
      <xdr:rowOff>142875</xdr:rowOff>
    </xdr:from>
    <xdr:to>
      <xdr:col>2</xdr:col>
      <xdr:colOff>457200</xdr:colOff>
      <xdr:row>46</xdr:row>
      <xdr:rowOff>0</xdr:rowOff>
    </xdr:to>
    <xdr:pic>
      <xdr:nvPicPr>
        <xdr:cNvPr id="8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400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46</xdr:row>
      <xdr:rowOff>152400</xdr:rowOff>
    </xdr:from>
    <xdr:to>
      <xdr:col>2</xdr:col>
      <xdr:colOff>457200</xdr:colOff>
      <xdr:row>48</xdr:row>
      <xdr:rowOff>9525</xdr:rowOff>
    </xdr:to>
    <xdr:pic>
      <xdr:nvPicPr>
        <xdr:cNvPr id="8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343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45</xdr:row>
      <xdr:rowOff>142875</xdr:rowOff>
    </xdr:from>
    <xdr:to>
      <xdr:col>2</xdr:col>
      <xdr:colOff>438150</xdr:colOff>
      <xdr:row>46</xdr:row>
      <xdr:rowOff>152400</xdr:rowOff>
    </xdr:to>
    <xdr:pic>
      <xdr:nvPicPr>
        <xdr:cNvPr id="83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52625" y="75628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19050</xdr:rowOff>
    </xdr:from>
    <xdr:to>
      <xdr:col>4</xdr:col>
      <xdr:colOff>457200</xdr:colOff>
      <xdr:row>6</xdr:row>
      <xdr:rowOff>161925</xdr:rowOff>
    </xdr:to>
    <xdr:pic>
      <xdr:nvPicPr>
        <xdr:cNvPr id="84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111442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19</xdr:row>
      <xdr:rowOff>19050</xdr:rowOff>
    </xdr:from>
    <xdr:to>
      <xdr:col>4</xdr:col>
      <xdr:colOff>457200</xdr:colOff>
      <xdr:row>19</xdr:row>
      <xdr:rowOff>161925</xdr:rowOff>
    </xdr:to>
    <xdr:pic>
      <xdr:nvPicPr>
        <xdr:cNvPr id="85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3228975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49</xdr:row>
      <xdr:rowOff>152400</xdr:rowOff>
    </xdr:from>
    <xdr:to>
      <xdr:col>2</xdr:col>
      <xdr:colOff>428625</xdr:colOff>
      <xdr:row>51</xdr:row>
      <xdr:rowOff>0</xdr:rowOff>
    </xdr:to>
    <xdr:pic>
      <xdr:nvPicPr>
        <xdr:cNvPr id="86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82200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52</xdr:row>
      <xdr:rowOff>133350</xdr:rowOff>
    </xdr:from>
    <xdr:to>
      <xdr:col>2</xdr:col>
      <xdr:colOff>447675</xdr:colOff>
      <xdr:row>53</xdr:row>
      <xdr:rowOff>152400</xdr:rowOff>
    </xdr:to>
    <xdr:pic>
      <xdr:nvPicPr>
        <xdr:cNvPr id="8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686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5</xdr:row>
      <xdr:rowOff>9525</xdr:rowOff>
    </xdr:from>
    <xdr:to>
      <xdr:col>2</xdr:col>
      <xdr:colOff>438150</xdr:colOff>
      <xdr:row>6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286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457200</xdr:colOff>
      <xdr:row>7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810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457200</xdr:colOff>
      <xdr:row>8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1430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2</xdr:col>
      <xdr:colOff>457200</xdr:colOff>
      <xdr:row>9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3049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0</xdr:rowOff>
    </xdr:from>
    <xdr:to>
      <xdr:col>2</xdr:col>
      <xdr:colOff>457200</xdr:colOff>
      <xdr:row>10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668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457200</xdr:colOff>
      <xdr:row>11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6287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12</xdr:row>
      <xdr:rowOff>9525</xdr:rowOff>
    </xdr:from>
    <xdr:to>
      <xdr:col>2</xdr:col>
      <xdr:colOff>466725</xdr:colOff>
      <xdr:row>13</xdr:row>
      <xdr:rowOff>28575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621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13</xdr:row>
      <xdr:rowOff>9525</xdr:rowOff>
    </xdr:from>
    <xdr:to>
      <xdr:col>2</xdr:col>
      <xdr:colOff>466725</xdr:colOff>
      <xdr:row>14</xdr:row>
      <xdr:rowOff>28575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1240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14</xdr:row>
      <xdr:rowOff>9525</xdr:rowOff>
    </xdr:from>
    <xdr:to>
      <xdr:col>2</xdr:col>
      <xdr:colOff>466725</xdr:colOff>
      <xdr:row>15</xdr:row>
      <xdr:rowOff>28575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2860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15</xdr:row>
      <xdr:rowOff>9525</xdr:rowOff>
    </xdr:from>
    <xdr:to>
      <xdr:col>2</xdr:col>
      <xdr:colOff>466725</xdr:colOff>
      <xdr:row>16</xdr:row>
      <xdr:rowOff>28575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447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9525</xdr:rowOff>
    </xdr:from>
    <xdr:to>
      <xdr:col>2</xdr:col>
      <xdr:colOff>466725</xdr:colOff>
      <xdr:row>17</xdr:row>
      <xdr:rowOff>28575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6098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9525</xdr:rowOff>
    </xdr:from>
    <xdr:to>
      <xdr:col>2</xdr:col>
      <xdr:colOff>466725</xdr:colOff>
      <xdr:row>20</xdr:row>
      <xdr:rowOff>28575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0956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17</xdr:row>
      <xdr:rowOff>133350</xdr:rowOff>
    </xdr:from>
    <xdr:to>
      <xdr:col>2</xdr:col>
      <xdr:colOff>485775</xdr:colOff>
      <xdr:row>19</xdr:row>
      <xdr:rowOff>9525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895600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9525</xdr:rowOff>
    </xdr:from>
    <xdr:to>
      <xdr:col>2</xdr:col>
      <xdr:colOff>466725</xdr:colOff>
      <xdr:row>22</xdr:row>
      <xdr:rowOff>28575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419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17</xdr:row>
      <xdr:rowOff>38100</xdr:rowOff>
    </xdr:from>
    <xdr:to>
      <xdr:col>3</xdr:col>
      <xdr:colOff>419100</xdr:colOff>
      <xdr:row>18</xdr:row>
      <xdr:rowOff>28575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2800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20</xdr:row>
      <xdr:rowOff>38100</xdr:rowOff>
    </xdr:from>
    <xdr:to>
      <xdr:col>3</xdr:col>
      <xdr:colOff>419100</xdr:colOff>
      <xdr:row>21</xdr:row>
      <xdr:rowOff>28575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286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22</xdr:row>
      <xdr:rowOff>0</xdr:rowOff>
    </xdr:from>
    <xdr:to>
      <xdr:col>3</xdr:col>
      <xdr:colOff>409575</xdr:colOff>
      <xdr:row>22</xdr:row>
      <xdr:rowOff>152400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57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23</xdr:row>
      <xdr:rowOff>9525</xdr:rowOff>
    </xdr:from>
    <xdr:to>
      <xdr:col>3</xdr:col>
      <xdr:colOff>419100</xdr:colOff>
      <xdr:row>23</xdr:row>
      <xdr:rowOff>161925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743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9525</xdr:rowOff>
    </xdr:from>
    <xdr:to>
      <xdr:col>3</xdr:col>
      <xdr:colOff>419100</xdr:colOff>
      <xdr:row>24</xdr:row>
      <xdr:rowOff>161925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3905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7</xdr:row>
      <xdr:rowOff>9525</xdr:rowOff>
    </xdr:from>
    <xdr:to>
      <xdr:col>4</xdr:col>
      <xdr:colOff>390525</xdr:colOff>
      <xdr:row>8</xdr:row>
      <xdr:rowOff>19050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1525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12</xdr:row>
      <xdr:rowOff>19050</xdr:rowOff>
    </xdr:from>
    <xdr:to>
      <xdr:col>4</xdr:col>
      <xdr:colOff>419100</xdr:colOff>
      <xdr:row>13</xdr:row>
      <xdr:rowOff>28575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19716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14</xdr:row>
      <xdr:rowOff>19050</xdr:rowOff>
    </xdr:from>
    <xdr:to>
      <xdr:col>4</xdr:col>
      <xdr:colOff>419100</xdr:colOff>
      <xdr:row>15</xdr:row>
      <xdr:rowOff>28575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2955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19050</xdr:rowOff>
    </xdr:from>
    <xdr:to>
      <xdr:col>4</xdr:col>
      <xdr:colOff>419100</xdr:colOff>
      <xdr:row>17</xdr:row>
      <xdr:rowOff>28575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6193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13</xdr:row>
      <xdr:rowOff>19050</xdr:rowOff>
    </xdr:from>
    <xdr:to>
      <xdr:col>4</xdr:col>
      <xdr:colOff>419100</xdr:colOff>
      <xdr:row>14</xdr:row>
      <xdr:rowOff>28575</xdr:rowOff>
    </xdr:to>
    <xdr:pic>
      <xdr:nvPicPr>
        <xdr:cNvPr id="24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1336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15</xdr:row>
      <xdr:rowOff>19050</xdr:rowOff>
    </xdr:from>
    <xdr:to>
      <xdr:col>4</xdr:col>
      <xdr:colOff>419100</xdr:colOff>
      <xdr:row>16</xdr:row>
      <xdr:rowOff>28575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4574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30</xdr:row>
      <xdr:rowOff>9525</xdr:rowOff>
    </xdr:from>
    <xdr:to>
      <xdr:col>2</xdr:col>
      <xdr:colOff>438150</xdr:colOff>
      <xdr:row>31</xdr:row>
      <xdr:rowOff>19050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9434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457200</xdr:colOff>
      <xdr:row>32</xdr:row>
      <xdr:rowOff>9525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958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457200</xdr:colOff>
      <xdr:row>33</xdr:row>
      <xdr:rowOff>19050</xdr:rowOff>
    </xdr:to>
    <xdr:pic>
      <xdr:nvPicPr>
        <xdr:cNvPr id="2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2578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33</xdr:row>
      <xdr:rowOff>0</xdr:rowOff>
    </xdr:from>
    <xdr:to>
      <xdr:col>2</xdr:col>
      <xdr:colOff>457200</xdr:colOff>
      <xdr:row>34</xdr:row>
      <xdr:rowOff>19050</xdr:rowOff>
    </xdr:to>
    <xdr:pic>
      <xdr:nvPicPr>
        <xdr:cNvPr id="2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4197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34</xdr:row>
      <xdr:rowOff>0</xdr:rowOff>
    </xdr:from>
    <xdr:to>
      <xdr:col>2</xdr:col>
      <xdr:colOff>457200</xdr:colOff>
      <xdr:row>35</xdr:row>
      <xdr:rowOff>9525</xdr:rowOff>
    </xdr:to>
    <xdr:pic>
      <xdr:nvPicPr>
        <xdr:cNvPr id="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5816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35</xdr:row>
      <xdr:rowOff>0</xdr:rowOff>
    </xdr:from>
    <xdr:to>
      <xdr:col>2</xdr:col>
      <xdr:colOff>457200</xdr:colOff>
      <xdr:row>36</xdr:row>
      <xdr:rowOff>19050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7435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36</xdr:row>
      <xdr:rowOff>9525</xdr:rowOff>
    </xdr:from>
    <xdr:to>
      <xdr:col>2</xdr:col>
      <xdr:colOff>466725</xdr:colOff>
      <xdr:row>37</xdr:row>
      <xdr:rowOff>85725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5915025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37</xdr:row>
      <xdr:rowOff>9525</xdr:rowOff>
    </xdr:from>
    <xdr:to>
      <xdr:col>2</xdr:col>
      <xdr:colOff>466725</xdr:colOff>
      <xdr:row>38</xdr:row>
      <xdr:rowOff>28575</xdr:rowOff>
    </xdr:to>
    <xdr:pic>
      <xdr:nvPicPr>
        <xdr:cNvPr id="3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0769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38</xdr:row>
      <xdr:rowOff>9525</xdr:rowOff>
    </xdr:from>
    <xdr:to>
      <xdr:col>2</xdr:col>
      <xdr:colOff>466725</xdr:colOff>
      <xdr:row>39</xdr:row>
      <xdr:rowOff>28575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388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39</xdr:row>
      <xdr:rowOff>9525</xdr:rowOff>
    </xdr:from>
    <xdr:to>
      <xdr:col>2</xdr:col>
      <xdr:colOff>466725</xdr:colOff>
      <xdr:row>40</xdr:row>
      <xdr:rowOff>28575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4008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40</xdr:row>
      <xdr:rowOff>9525</xdr:rowOff>
    </xdr:from>
    <xdr:to>
      <xdr:col>2</xdr:col>
      <xdr:colOff>466725</xdr:colOff>
      <xdr:row>41</xdr:row>
      <xdr:rowOff>28575</xdr:rowOff>
    </xdr:to>
    <xdr:pic>
      <xdr:nvPicPr>
        <xdr:cNvPr id="3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5627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41</xdr:row>
      <xdr:rowOff>9525</xdr:rowOff>
    </xdr:from>
    <xdr:to>
      <xdr:col>2</xdr:col>
      <xdr:colOff>466725</xdr:colOff>
      <xdr:row>42</xdr:row>
      <xdr:rowOff>28575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7246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44</xdr:row>
      <xdr:rowOff>9525</xdr:rowOff>
    </xdr:from>
    <xdr:to>
      <xdr:col>2</xdr:col>
      <xdr:colOff>466725</xdr:colOff>
      <xdr:row>45</xdr:row>
      <xdr:rowOff>28575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72104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43</xdr:row>
      <xdr:rowOff>9525</xdr:rowOff>
    </xdr:from>
    <xdr:to>
      <xdr:col>2</xdr:col>
      <xdr:colOff>476250</xdr:colOff>
      <xdr:row>44</xdr:row>
      <xdr:rowOff>47625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7048500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46</xdr:row>
      <xdr:rowOff>9525</xdr:rowOff>
    </xdr:from>
    <xdr:to>
      <xdr:col>2</xdr:col>
      <xdr:colOff>466725</xdr:colOff>
      <xdr:row>47</xdr:row>
      <xdr:rowOff>28575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75342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42</xdr:row>
      <xdr:rowOff>38100</xdr:rowOff>
    </xdr:from>
    <xdr:to>
      <xdr:col>3</xdr:col>
      <xdr:colOff>419100</xdr:colOff>
      <xdr:row>43</xdr:row>
      <xdr:rowOff>28575</xdr:rowOff>
    </xdr:to>
    <xdr:pic>
      <xdr:nvPicPr>
        <xdr:cNvPr id="4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6915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45</xdr:row>
      <xdr:rowOff>38100</xdr:rowOff>
    </xdr:from>
    <xdr:to>
      <xdr:col>3</xdr:col>
      <xdr:colOff>419100</xdr:colOff>
      <xdr:row>46</xdr:row>
      <xdr:rowOff>28575</xdr:rowOff>
    </xdr:to>
    <xdr:pic>
      <xdr:nvPicPr>
        <xdr:cNvPr id="4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7400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47</xdr:row>
      <xdr:rowOff>38100</xdr:rowOff>
    </xdr:from>
    <xdr:to>
      <xdr:col>3</xdr:col>
      <xdr:colOff>419100</xdr:colOff>
      <xdr:row>48</xdr:row>
      <xdr:rowOff>28575</xdr:rowOff>
    </xdr:to>
    <xdr:pic>
      <xdr:nvPicPr>
        <xdr:cNvPr id="43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77247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38100</xdr:rowOff>
    </xdr:from>
    <xdr:to>
      <xdr:col>3</xdr:col>
      <xdr:colOff>419100</xdr:colOff>
      <xdr:row>49</xdr:row>
      <xdr:rowOff>28575</xdr:rowOff>
    </xdr:to>
    <xdr:pic>
      <xdr:nvPicPr>
        <xdr:cNvPr id="4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7886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49</xdr:row>
      <xdr:rowOff>38100</xdr:rowOff>
    </xdr:from>
    <xdr:to>
      <xdr:col>3</xdr:col>
      <xdr:colOff>419100</xdr:colOff>
      <xdr:row>50</xdr:row>
      <xdr:rowOff>28575</xdr:rowOff>
    </xdr:to>
    <xdr:pic>
      <xdr:nvPicPr>
        <xdr:cNvPr id="4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8048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32</xdr:row>
      <xdr:rowOff>19050</xdr:rowOff>
    </xdr:from>
    <xdr:to>
      <xdr:col>4</xdr:col>
      <xdr:colOff>419100</xdr:colOff>
      <xdr:row>33</xdr:row>
      <xdr:rowOff>28575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52768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19050</xdr:rowOff>
    </xdr:from>
    <xdr:to>
      <xdr:col>4</xdr:col>
      <xdr:colOff>419100</xdr:colOff>
      <xdr:row>38</xdr:row>
      <xdr:rowOff>28575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0864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19050</xdr:rowOff>
    </xdr:from>
    <xdr:to>
      <xdr:col>4</xdr:col>
      <xdr:colOff>419100</xdr:colOff>
      <xdr:row>40</xdr:row>
      <xdr:rowOff>28575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4103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19050</xdr:rowOff>
    </xdr:from>
    <xdr:to>
      <xdr:col>4</xdr:col>
      <xdr:colOff>419100</xdr:colOff>
      <xdr:row>42</xdr:row>
      <xdr:rowOff>28575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7341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19050</xdr:rowOff>
    </xdr:from>
    <xdr:to>
      <xdr:col>4</xdr:col>
      <xdr:colOff>419100</xdr:colOff>
      <xdr:row>39</xdr:row>
      <xdr:rowOff>28575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2484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40</xdr:row>
      <xdr:rowOff>19050</xdr:rowOff>
    </xdr:from>
    <xdr:to>
      <xdr:col>4</xdr:col>
      <xdr:colOff>419100</xdr:colOff>
      <xdr:row>41</xdr:row>
      <xdr:rowOff>28575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5722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52</xdr:row>
      <xdr:rowOff>0</xdr:rowOff>
    </xdr:from>
    <xdr:to>
      <xdr:col>0</xdr:col>
      <xdr:colOff>457200</xdr:colOff>
      <xdr:row>52</xdr:row>
      <xdr:rowOff>180975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2487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0</xdr:rowOff>
    </xdr:from>
    <xdr:to>
      <xdr:col>2</xdr:col>
      <xdr:colOff>409575</xdr:colOff>
      <xdr:row>52</xdr:row>
      <xdr:rowOff>161925</xdr:rowOff>
    </xdr:to>
    <xdr:pic>
      <xdr:nvPicPr>
        <xdr:cNvPr id="5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852487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161925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853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54</xdr:row>
      <xdr:rowOff>0</xdr:rowOff>
    </xdr:from>
    <xdr:to>
      <xdr:col>0</xdr:col>
      <xdr:colOff>428625</xdr:colOff>
      <xdr:row>54</xdr:row>
      <xdr:rowOff>142875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9154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56" name="Rectangle 12">
          <a:hlinkClick r:id="rId8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2</xdr:col>
      <xdr:colOff>285750</xdr:colOff>
      <xdr:row>11</xdr:row>
      <xdr:rowOff>9525</xdr:rowOff>
    </xdr:from>
    <xdr:to>
      <xdr:col>2</xdr:col>
      <xdr:colOff>466725</xdr:colOff>
      <xdr:row>12</xdr:row>
      <xdr:rowOff>28575</xdr:rowOff>
    </xdr:to>
    <xdr:pic>
      <xdr:nvPicPr>
        <xdr:cNvPr id="5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8002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152400</xdr:rowOff>
    </xdr:from>
    <xdr:to>
      <xdr:col>4</xdr:col>
      <xdr:colOff>419100</xdr:colOff>
      <xdr:row>5</xdr:row>
      <xdr:rowOff>0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4770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152400</xdr:rowOff>
    </xdr:from>
    <xdr:to>
      <xdr:col>2</xdr:col>
      <xdr:colOff>438150</xdr:colOff>
      <xdr:row>5</xdr:row>
      <xdr:rowOff>9525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6477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6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4772025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29</xdr:row>
      <xdr:rowOff>19050</xdr:rowOff>
    </xdr:from>
    <xdr:to>
      <xdr:col>4</xdr:col>
      <xdr:colOff>419100</xdr:colOff>
      <xdr:row>30</xdr:row>
      <xdr:rowOff>28575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47910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52</xdr:row>
      <xdr:rowOff>0</xdr:rowOff>
    </xdr:from>
    <xdr:to>
      <xdr:col>0</xdr:col>
      <xdr:colOff>457200</xdr:colOff>
      <xdr:row>53</xdr:row>
      <xdr:rowOff>57150</xdr:rowOff>
    </xdr:to>
    <xdr:pic>
      <xdr:nvPicPr>
        <xdr:cNvPr id="6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24875"/>
          <a:ext cx="1905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52</xdr:row>
      <xdr:rowOff>9525</xdr:rowOff>
    </xdr:from>
    <xdr:to>
      <xdr:col>1</xdr:col>
      <xdr:colOff>542925</xdr:colOff>
      <xdr:row>52</xdr:row>
      <xdr:rowOff>152400</xdr:rowOff>
    </xdr:to>
    <xdr:pic>
      <xdr:nvPicPr>
        <xdr:cNvPr id="6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5344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0</xdr:rowOff>
    </xdr:from>
    <xdr:to>
      <xdr:col>2</xdr:col>
      <xdr:colOff>409575</xdr:colOff>
      <xdr:row>52</xdr:row>
      <xdr:rowOff>152400</xdr:rowOff>
    </xdr:to>
    <xdr:pic>
      <xdr:nvPicPr>
        <xdr:cNvPr id="64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8524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152400</xdr:rowOff>
    </xdr:to>
    <xdr:pic>
      <xdr:nvPicPr>
        <xdr:cNvPr id="65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853440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54</xdr:row>
      <xdr:rowOff>0</xdr:rowOff>
    </xdr:from>
    <xdr:to>
      <xdr:col>0</xdr:col>
      <xdr:colOff>428625</xdr:colOff>
      <xdr:row>54</xdr:row>
      <xdr:rowOff>142875</xdr:rowOff>
    </xdr:to>
    <xdr:pic>
      <xdr:nvPicPr>
        <xdr:cNvPr id="66" name="Picture 1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9154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708819,30.7152472,17z/data=!3m1!4b1!4m5!3m4!1s0x0:0x5502e17411c10f42!8m2!3d46.4708819!4d30.7174359?hl=uk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1" Type="http://schemas.openxmlformats.org/officeDocument/2006/relationships/hyperlink" Target="https://goo.gl/Bv0bUj" TargetMode="External" /><Relationship Id="rId22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3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4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5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26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27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28" Type="http://schemas.openxmlformats.org/officeDocument/2006/relationships/hyperlink" Target="https://www.google.com/maps/place/%D0%9F%D0%BB%D0%B0%D1%81%D1%82%D1%96%D0%BA%D1%81-%D0%A3%D0%BA%D1%80%D0%B0%D1%97%D0%BD%D0%B0,+%D0%A2%D0%9E%D0%92/@46.500801,30.7158643,17z/data=!3m1!4b1!4m5!3m4!1s0x0:0xe521604631b19bcb!8m2!3d46.500801!4d30.718053" TargetMode="External" /><Relationship Id="rId29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30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31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32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3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4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5" Type="http://schemas.openxmlformats.org/officeDocument/2006/relationships/vmlDrawing" Target="../drawings/vmlDrawing3.vml" /><Relationship Id="rId3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view="pageBreakPreview" zoomScaleSheetLayoutView="100" zoomScalePageLayoutView="0" workbookViewId="0" topLeftCell="A1">
      <selection activeCell="M1" sqref="M1:M16384"/>
    </sheetView>
  </sheetViews>
  <sheetFormatPr defaultColWidth="9.00390625" defaultRowHeight="12.75"/>
  <cols>
    <col min="1" max="1" width="9.625" style="2" customWidth="1"/>
    <col min="2" max="2" width="12.625" style="0" customWidth="1"/>
    <col min="3" max="3" width="13.875" style="0" bestFit="1" customWidth="1"/>
    <col min="7" max="7" width="9.125" style="3" customWidth="1"/>
    <col min="13" max="13" width="5.50390625" style="0" hidden="1" customWidth="1"/>
    <col min="14" max="15" width="9.875" style="0" customWidth="1"/>
  </cols>
  <sheetData>
    <row r="2" spans="1:11" ht="12.75" customHeight="1">
      <c r="A2" t="s">
        <v>138</v>
      </c>
      <c r="B2" s="37"/>
      <c r="C2" s="37"/>
      <c r="D2" s="37"/>
      <c r="E2" s="37"/>
      <c r="F2" s="37"/>
      <c r="G2" s="37"/>
      <c r="H2" s="45"/>
      <c r="I2" s="45"/>
      <c r="J2" s="45"/>
      <c r="K2" s="45"/>
    </row>
    <row r="3" spans="5:10" ht="22.5" customHeight="1">
      <c r="E3" s="4"/>
      <c r="F3" s="4"/>
      <c r="G3" s="45" t="s">
        <v>184</v>
      </c>
      <c r="H3" s="45"/>
      <c r="I3" s="45"/>
      <c r="J3" s="45"/>
    </row>
    <row r="4" ht="12.75">
      <c r="G4"/>
    </row>
    <row r="5" spans="1:9" ht="12.75">
      <c r="A5" s="46" t="s">
        <v>145</v>
      </c>
      <c r="B5" s="46" t="s">
        <v>144</v>
      </c>
      <c r="C5" s="46" t="s">
        <v>8</v>
      </c>
      <c r="D5" s="46"/>
      <c r="E5" s="5"/>
      <c r="F5" s="46" t="s">
        <v>185</v>
      </c>
      <c r="G5" s="46"/>
      <c r="H5" s="46"/>
      <c r="I5" s="46"/>
    </row>
    <row r="6" spans="1:9" ht="12.75">
      <c r="A6" s="46"/>
      <c r="B6" s="46"/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</row>
    <row r="7" spans="1:13" ht="12.75">
      <c r="A7" s="40">
        <v>0</v>
      </c>
      <c r="B7" t="s">
        <v>186</v>
      </c>
      <c r="F7" s="41">
        <f>145*$M$7</f>
        <v>4915.5</v>
      </c>
      <c r="G7" s="41">
        <f>175*$M$7</f>
        <v>5932.5</v>
      </c>
      <c r="H7" s="41">
        <f>210*$M$7</f>
        <v>7119</v>
      </c>
      <c r="M7" s="38">
        <v>33.9</v>
      </c>
    </row>
    <row r="8" spans="1:9" ht="13.5" customHeight="1">
      <c r="A8" s="40"/>
      <c r="B8" s="6" t="s">
        <v>16</v>
      </c>
      <c r="C8" s="6"/>
      <c r="D8" s="6"/>
      <c r="E8" s="6"/>
      <c r="F8" s="41"/>
      <c r="G8" s="41"/>
      <c r="H8" s="41"/>
      <c r="I8" s="6"/>
    </row>
    <row r="9" spans="1:9" ht="12.75">
      <c r="A9" s="40"/>
      <c r="B9" t="s">
        <v>19</v>
      </c>
      <c r="F9" s="41"/>
      <c r="G9" s="41"/>
      <c r="H9" s="41"/>
      <c r="I9" s="3">
        <f>260*$M$7</f>
        <v>8814</v>
      </c>
    </row>
    <row r="10" spans="1:9" ht="12.75">
      <c r="A10" s="40"/>
      <c r="B10" s="6" t="s">
        <v>187</v>
      </c>
      <c r="C10" s="6"/>
      <c r="D10" s="6"/>
      <c r="E10" s="6"/>
      <c r="F10" s="41"/>
      <c r="G10" s="41"/>
      <c r="H10" s="41"/>
      <c r="I10" s="39"/>
    </row>
    <row r="11" spans="1:8" ht="12.75">
      <c r="A11" s="40"/>
      <c r="B11" t="s">
        <v>22</v>
      </c>
      <c r="F11" s="41"/>
      <c r="G11" s="41"/>
      <c r="H11" s="41"/>
    </row>
    <row r="12" spans="1:9" ht="12.75">
      <c r="A12" s="40"/>
      <c r="B12" s="6" t="s">
        <v>188</v>
      </c>
      <c r="C12" s="6"/>
      <c r="D12" s="6"/>
      <c r="E12" s="6"/>
      <c r="F12" s="41"/>
      <c r="G12" s="41"/>
      <c r="H12" s="41"/>
      <c r="I12" s="39"/>
    </row>
    <row r="13" spans="1:9" ht="12.75">
      <c r="A13" s="40"/>
      <c r="B13" t="s">
        <v>17</v>
      </c>
      <c r="F13" s="41"/>
      <c r="G13" s="41"/>
      <c r="H13" s="41"/>
      <c r="I13" s="3">
        <f>260*$M$7</f>
        <v>8814</v>
      </c>
    </row>
    <row r="14" spans="1:9" ht="12.75">
      <c r="A14" s="40"/>
      <c r="B14" s="6" t="s">
        <v>183</v>
      </c>
      <c r="C14" s="6"/>
      <c r="D14" s="6"/>
      <c r="E14" s="6"/>
      <c r="F14" s="41"/>
      <c r="G14" s="41"/>
      <c r="H14" s="41"/>
      <c r="I14" s="6"/>
    </row>
    <row r="15" spans="1:9" ht="12.75">
      <c r="A15" s="42" t="s">
        <v>18</v>
      </c>
      <c r="B15" t="s">
        <v>48</v>
      </c>
      <c r="F15" s="43">
        <f>180*$M$7</f>
        <v>6102</v>
      </c>
      <c r="G15" s="43">
        <f>205*$M$7</f>
        <v>6949.5</v>
      </c>
      <c r="H15" s="43">
        <f>232*$M$7</f>
        <v>7864.799999999999</v>
      </c>
      <c r="I15" s="3"/>
    </row>
    <row r="16" spans="1:9" ht="12.75">
      <c r="A16" s="42"/>
      <c r="B16" s="6" t="s">
        <v>20</v>
      </c>
      <c r="C16" s="6"/>
      <c r="D16" s="6"/>
      <c r="E16" s="6"/>
      <c r="F16" s="43"/>
      <c r="G16" s="43"/>
      <c r="H16" s="43"/>
      <c r="I16" s="39"/>
    </row>
    <row r="17" spans="1:9" ht="12.75">
      <c r="A17" s="42"/>
      <c r="B17" t="s">
        <v>21</v>
      </c>
      <c r="F17" s="43"/>
      <c r="G17" s="43"/>
      <c r="H17" s="43"/>
      <c r="I17" s="3"/>
    </row>
    <row r="18" spans="1:9" ht="12.75">
      <c r="A18" s="42"/>
      <c r="B18" s="6" t="s">
        <v>23</v>
      </c>
      <c r="C18" s="6"/>
      <c r="D18" s="6"/>
      <c r="E18" s="6"/>
      <c r="F18" s="43"/>
      <c r="G18" s="43"/>
      <c r="H18" s="43"/>
      <c r="I18" s="39"/>
    </row>
    <row r="19" spans="1:9" ht="12.75">
      <c r="A19" s="42"/>
      <c r="B19" t="s">
        <v>24</v>
      </c>
      <c r="F19" s="43"/>
      <c r="G19" s="43"/>
      <c r="H19" s="43"/>
      <c r="I19" s="3"/>
    </row>
    <row r="20" spans="1:9" ht="12.75">
      <c r="A20" s="42"/>
      <c r="B20" s="6" t="s">
        <v>189</v>
      </c>
      <c r="C20" s="6"/>
      <c r="D20" s="6"/>
      <c r="E20" s="6"/>
      <c r="F20" s="43"/>
      <c r="G20" s="43"/>
      <c r="H20" s="43"/>
      <c r="I20" s="39"/>
    </row>
    <row r="21" spans="1:9" ht="12.75">
      <c r="A21" s="42"/>
      <c r="B21" t="s">
        <v>26</v>
      </c>
      <c r="F21" s="43"/>
      <c r="G21" s="43"/>
      <c r="H21" s="43"/>
      <c r="I21" s="3">
        <f>280*$M$7</f>
        <v>9492</v>
      </c>
    </row>
    <row r="22" spans="1:9" ht="12.75">
      <c r="A22" s="42"/>
      <c r="B22" s="6" t="s">
        <v>190</v>
      </c>
      <c r="C22" s="6"/>
      <c r="D22" s="6"/>
      <c r="E22" s="6"/>
      <c r="F22" s="43"/>
      <c r="G22" s="43"/>
      <c r="H22" s="43"/>
      <c r="I22" s="39"/>
    </row>
    <row r="23" spans="1:9" ht="12.75">
      <c r="A23" s="40" t="s">
        <v>27</v>
      </c>
      <c r="B23" t="s">
        <v>28</v>
      </c>
      <c r="F23" s="41">
        <f>199*$M$7</f>
        <v>6746.099999999999</v>
      </c>
      <c r="G23" s="41">
        <f>237*$M$7</f>
        <v>8034.299999999999</v>
      </c>
      <c r="H23" s="41">
        <f>272*$M$7</f>
        <v>9220.8</v>
      </c>
      <c r="I23" s="3">
        <f>315*$M$7</f>
        <v>10678.5</v>
      </c>
    </row>
    <row r="24" spans="1:9" ht="12.75">
      <c r="A24" s="40"/>
      <c r="B24" s="6" t="s">
        <v>38</v>
      </c>
      <c r="C24" s="6"/>
      <c r="D24" s="6"/>
      <c r="E24" s="6"/>
      <c r="F24" s="41"/>
      <c r="G24" s="41"/>
      <c r="H24" s="41"/>
      <c r="I24" s="39"/>
    </row>
    <row r="25" spans="1:9" ht="12.75">
      <c r="A25" s="40"/>
      <c r="B25" t="s">
        <v>29</v>
      </c>
      <c r="F25" s="41"/>
      <c r="G25" s="41"/>
      <c r="H25" s="41"/>
      <c r="I25" s="3"/>
    </row>
    <row r="26" spans="1:9" ht="12.75">
      <c r="A26" s="40"/>
      <c r="B26" s="6" t="s">
        <v>49</v>
      </c>
      <c r="C26" s="6"/>
      <c r="D26" s="6"/>
      <c r="E26" s="6"/>
      <c r="F26" s="41"/>
      <c r="G26" s="41"/>
      <c r="H26" s="41"/>
      <c r="I26" s="39"/>
    </row>
    <row r="27" spans="1:9" ht="12.75">
      <c r="A27" s="40"/>
      <c r="B27" t="s">
        <v>191</v>
      </c>
      <c r="F27" s="41"/>
      <c r="G27" s="41"/>
      <c r="H27" s="41"/>
      <c r="I27" s="3"/>
    </row>
    <row r="28" spans="1:9" ht="12.75">
      <c r="A28" s="40"/>
      <c r="B28" s="6" t="s">
        <v>192</v>
      </c>
      <c r="C28" s="6"/>
      <c r="D28" s="6"/>
      <c r="E28" s="6"/>
      <c r="F28" s="41"/>
      <c r="G28" s="41"/>
      <c r="H28" s="41"/>
      <c r="I28" s="39"/>
    </row>
    <row r="29" spans="1:9" ht="12.75">
      <c r="A29" s="40"/>
      <c r="B29" t="s">
        <v>50</v>
      </c>
      <c r="F29" s="41"/>
      <c r="G29" s="41"/>
      <c r="H29" s="41"/>
      <c r="I29" s="3"/>
    </row>
    <row r="30" spans="1:9" ht="12.75">
      <c r="A30" s="40"/>
      <c r="B30" s="6" t="s">
        <v>51</v>
      </c>
      <c r="C30" s="6"/>
      <c r="D30" s="6"/>
      <c r="E30" s="6"/>
      <c r="F30" s="41"/>
      <c r="G30" s="41"/>
      <c r="H30" s="41"/>
      <c r="I30" s="39"/>
    </row>
    <row r="31" spans="1:9" ht="12.75">
      <c r="A31" s="40"/>
      <c r="B31" t="s">
        <v>193</v>
      </c>
      <c r="F31" s="41"/>
      <c r="G31" s="41"/>
      <c r="H31" s="41"/>
      <c r="I31" s="3"/>
    </row>
    <row r="32" spans="1:9" ht="12.75">
      <c r="A32" s="40"/>
      <c r="B32" s="6" t="s">
        <v>30</v>
      </c>
      <c r="C32" s="6"/>
      <c r="D32" s="6"/>
      <c r="E32" s="6"/>
      <c r="F32" s="41"/>
      <c r="G32" s="41"/>
      <c r="H32" s="41"/>
      <c r="I32" s="39"/>
    </row>
    <row r="33" spans="1:9" ht="12.75">
      <c r="A33" s="40"/>
      <c r="B33" t="s">
        <v>31</v>
      </c>
      <c r="F33" s="41"/>
      <c r="G33" s="41"/>
      <c r="H33" s="41"/>
      <c r="I33" s="3"/>
    </row>
    <row r="34" spans="1:9" ht="12.75">
      <c r="A34" s="40"/>
      <c r="B34" s="6" t="s">
        <v>194</v>
      </c>
      <c r="C34" s="6"/>
      <c r="D34" s="6"/>
      <c r="E34" s="6"/>
      <c r="F34" s="41"/>
      <c r="G34" s="41"/>
      <c r="H34" s="41"/>
      <c r="I34" s="39"/>
    </row>
    <row r="35" spans="1:9" ht="12.75">
      <c r="A35" s="40"/>
      <c r="B35" t="s">
        <v>32</v>
      </c>
      <c r="F35" s="41"/>
      <c r="G35" s="41"/>
      <c r="H35" s="41"/>
      <c r="I35" s="3">
        <f>315*$M$7</f>
        <v>10678.5</v>
      </c>
    </row>
    <row r="36" spans="1:9" ht="12.75">
      <c r="A36" s="40"/>
      <c r="B36" s="6" t="s">
        <v>52</v>
      </c>
      <c r="C36" s="6"/>
      <c r="D36" s="6"/>
      <c r="E36" s="6"/>
      <c r="F36" s="41"/>
      <c r="G36" s="41"/>
      <c r="H36" s="41"/>
      <c r="I36" s="39"/>
    </row>
    <row r="37" spans="1:9" ht="12.75">
      <c r="A37" s="40"/>
      <c r="B37" t="s">
        <v>33</v>
      </c>
      <c r="F37" s="41"/>
      <c r="G37" s="41"/>
      <c r="H37" s="41"/>
      <c r="I37" s="3">
        <f>315*$M$7</f>
        <v>10678.5</v>
      </c>
    </row>
    <row r="38" spans="1:9" ht="12.75">
      <c r="A38" s="40"/>
      <c r="B38" s="6" t="s">
        <v>53</v>
      </c>
      <c r="C38" s="6"/>
      <c r="D38" s="6"/>
      <c r="E38" s="6"/>
      <c r="F38" s="41"/>
      <c r="G38" s="41"/>
      <c r="H38" s="41"/>
      <c r="I38" s="39"/>
    </row>
    <row r="39" spans="1:9" ht="12.75">
      <c r="A39" s="40"/>
      <c r="B39" t="s">
        <v>34</v>
      </c>
      <c r="F39" s="41"/>
      <c r="G39" s="41"/>
      <c r="H39" s="41"/>
      <c r="I39" s="3"/>
    </row>
    <row r="40" spans="1:9" ht="12.75">
      <c r="A40" s="42" t="s">
        <v>35</v>
      </c>
      <c r="B40" s="6" t="s">
        <v>36</v>
      </c>
      <c r="C40" s="6"/>
      <c r="D40" s="6"/>
      <c r="E40" s="6"/>
      <c r="F40" s="43">
        <f>230*$M$7</f>
        <v>7797</v>
      </c>
      <c r="G40" s="43">
        <f>275*$M$7</f>
        <v>9322.5</v>
      </c>
      <c r="H40" s="43">
        <f>315*$M$7</f>
        <v>10678.5</v>
      </c>
      <c r="I40" s="39"/>
    </row>
    <row r="41" spans="1:9" ht="12.75">
      <c r="A41" s="42"/>
      <c r="B41" t="s">
        <v>195</v>
      </c>
      <c r="F41" s="43"/>
      <c r="G41" s="43"/>
      <c r="H41" s="43"/>
      <c r="I41" s="3"/>
    </row>
    <row r="42" spans="1:9" ht="12.75">
      <c r="A42" s="42"/>
      <c r="B42" s="6" t="s">
        <v>37</v>
      </c>
      <c r="C42" s="6"/>
      <c r="D42" s="6"/>
      <c r="E42" s="6"/>
      <c r="F42" s="43"/>
      <c r="G42" s="43"/>
      <c r="H42" s="43"/>
      <c r="I42" s="39"/>
    </row>
    <row r="43" spans="1:9" ht="12.75">
      <c r="A43" s="42"/>
      <c r="B43" t="s">
        <v>196</v>
      </c>
      <c r="F43" s="43"/>
      <c r="G43" s="43"/>
      <c r="H43" s="43"/>
      <c r="I43" s="3"/>
    </row>
    <row r="44" spans="1:9" ht="12.75">
      <c r="A44" s="42"/>
      <c r="B44" s="6" t="s">
        <v>54</v>
      </c>
      <c r="C44" s="6"/>
      <c r="D44" s="6"/>
      <c r="E44" s="6"/>
      <c r="F44" s="43"/>
      <c r="G44" s="43"/>
      <c r="H44" s="43"/>
      <c r="I44" s="39"/>
    </row>
    <row r="45" spans="1:9" ht="12.75">
      <c r="A45" s="42"/>
      <c r="B45" t="s">
        <v>197</v>
      </c>
      <c r="F45" s="43"/>
      <c r="G45" s="43"/>
      <c r="H45" s="43"/>
      <c r="I45" s="3"/>
    </row>
    <row r="46" spans="1:9" ht="12.75">
      <c r="A46" s="42"/>
      <c r="B46" s="6" t="s">
        <v>198</v>
      </c>
      <c r="C46" s="6"/>
      <c r="D46" s="6"/>
      <c r="E46" s="6"/>
      <c r="F46" s="43"/>
      <c r="G46" s="43"/>
      <c r="H46" s="43"/>
      <c r="I46" s="39"/>
    </row>
    <row r="47" spans="1:9" ht="12.75">
      <c r="A47" s="42"/>
      <c r="B47" t="s">
        <v>199</v>
      </c>
      <c r="F47" s="43"/>
      <c r="G47" s="43"/>
      <c r="H47" s="43"/>
      <c r="I47" s="3"/>
    </row>
    <row r="48" spans="1:9" ht="12.75">
      <c r="A48" s="42"/>
      <c r="B48" s="6" t="s">
        <v>200</v>
      </c>
      <c r="C48" s="6"/>
      <c r="D48" s="6"/>
      <c r="E48" s="6"/>
      <c r="F48" s="43"/>
      <c r="G48" s="43"/>
      <c r="H48" s="43"/>
      <c r="I48" s="39"/>
    </row>
    <row r="49" spans="1:9" ht="12.75">
      <c r="A49" s="42"/>
      <c r="B49" t="s">
        <v>45</v>
      </c>
      <c r="F49" s="43"/>
      <c r="G49" s="43"/>
      <c r="H49" s="43"/>
      <c r="I49" s="3"/>
    </row>
    <row r="50" spans="1:9" ht="12.75">
      <c r="A50" s="42"/>
      <c r="B50" s="6" t="s">
        <v>39</v>
      </c>
      <c r="C50" s="6"/>
      <c r="D50" s="6"/>
      <c r="E50" s="6"/>
      <c r="F50" s="43"/>
      <c r="G50" s="43"/>
      <c r="H50" s="43"/>
      <c r="I50" s="39"/>
    </row>
    <row r="51" spans="1:9" ht="12.75">
      <c r="A51" s="42"/>
      <c r="B51" t="s">
        <v>201</v>
      </c>
      <c r="F51" s="43"/>
      <c r="G51" s="43"/>
      <c r="H51" s="43"/>
      <c r="I51" s="3"/>
    </row>
    <row r="52" spans="1:9" ht="12.75">
      <c r="A52" s="42"/>
      <c r="B52" s="6" t="s">
        <v>202</v>
      </c>
      <c r="C52" s="6"/>
      <c r="D52" s="6"/>
      <c r="E52" s="6"/>
      <c r="F52" s="43"/>
      <c r="G52" s="43"/>
      <c r="H52" s="43"/>
      <c r="I52" s="39"/>
    </row>
    <row r="53" spans="1:9" ht="12.75">
      <c r="A53" s="42"/>
      <c r="B53" t="s">
        <v>46</v>
      </c>
      <c r="F53" s="43"/>
      <c r="G53" s="43"/>
      <c r="H53" s="43"/>
      <c r="I53" s="3"/>
    </row>
    <row r="54" spans="1:9" ht="12.75">
      <c r="A54" s="42"/>
      <c r="B54" s="6" t="s">
        <v>203</v>
      </c>
      <c r="C54" s="6"/>
      <c r="D54" s="6"/>
      <c r="E54" s="6"/>
      <c r="F54" s="43"/>
      <c r="G54" s="43"/>
      <c r="H54" s="43"/>
      <c r="I54" s="39"/>
    </row>
    <row r="55" spans="1:9" ht="12.75">
      <c r="A55" s="42"/>
      <c r="B55" t="s">
        <v>40</v>
      </c>
      <c r="F55" s="43"/>
      <c r="G55" s="43"/>
      <c r="H55" s="43"/>
      <c r="I55" s="3">
        <f>355*$M$7</f>
        <v>12034.5</v>
      </c>
    </row>
    <row r="56" spans="1:9" ht="12.75">
      <c r="A56" s="40" t="s">
        <v>41</v>
      </c>
      <c r="B56" s="6" t="s">
        <v>42</v>
      </c>
      <c r="C56" s="6"/>
      <c r="D56" s="6"/>
      <c r="E56" s="6"/>
      <c r="F56" s="41">
        <f>275*$M$7</f>
        <v>9322.5</v>
      </c>
      <c r="G56" s="41">
        <f>325*$M$7</f>
        <v>11017.5</v>
      </c>
      <c r="H56" s="41">
        <f>375*$M$7</f>
        <v>12712.5</v>
      </c>
      <c r="I56" s="39"/>
    </row>
    <row r="57" spans="1:9" ht="12.75">
      <c r="A57" s="40"/>
      <c r="B57" t="s">
        <v>64</v>
      </c>
      <c r="F57" s="41"/>
      <c r="G57" s="41"/>
      <c r="H57" s="41"/>
      <c r="I57" s="3"/>
    </row>
    <row r="58" spans="1:9" ht="12.75">
      <c r="A58" s="40"/>
      <c r="B58" s="6" t="s">
        <v>55</v>
      </c>
      <c r="C58" s="6"/>
      <c r="D58" s="6"/>
      <c r="E58" s="6"/>
      <c r="F58" s="41"/>
      <c r="G58" s="41"/>
      <c r="H58" s="41"/>
      <c r="I58" s="39"/>
    </row>
    <row r="59" spans="1:9" ht="12.75">
      <c r="A59" s="40"/>
      <c r="B59" t="s">
        <v>43</v>
      </c>
      <c r="F59" s="41"/>
      <c r="G59" s="41"/>
      <c r="H59" s="41"/>
      <c r="I59" s="3">
        <f>425*$M$7</f>
        <v>14407.5</v>
      </c>
    </row>
    <row r="60" spans="1:9" ht="12.75">
      <c r="A60" s="40"/>
      <c r="B60" s="6" t="s">
        <v>204</v>
      </c>
      <c r="C60" s="6"/>
      <c r="D60" s="6"/>
      <c r="E60" s="6"/>
      <c r="F60" s="41"/>
      <c r="G60" s="41"/>
      <c r="H60" s="41"/>
      <c r="I60" s="39"/>
    </row>
    <row r="61" spans="1:9" ht="12.75">
      <c r="A61" s="40"/>
      <c r="B61" t="s">
        <v>205</v>
      </c>
      <c r="F61" s="41"/>
      <c r="G61" s="41"/>
      <c r="H61" s="41"/>
      <c r="I61" s="3"/>
    </row>
    <row r="62" spans="1:9" ht="12.75">
      <c r="A62" s="40"/>
      <c r="B62" s="6" t="s">
        <v>47</v>
      </c>
      <c r="C62" s="6"/>
      <c r="D62" s="6"/>
      <c r="E62" s="6"/>
      <c r="F62" s="41"/>
      <c r="G62" s="41"/>
      <c r="H62" s="41"/>
      <c r="I62" s="39"/>
    </row>
    <row r="63" spans="1:9" ht="12.75">
      <c r="A63" s="40"/>
      <c r="B63" t="s">
        <v>56</v>
      </c>
      <c r="F63" s="41"/>
      <c r="G63" s="41"/>
      <c r="H63" s="41"/>
      <c r="I63" s="3"/>
    </row>
    <row r="64" spans="1:9" ht="12.75">
      <c r="A64" s="40"/>
      <c r="B64" s="6" t="s">
        <v>57</v>
      </c>
      <c r="C64" s="6"/>
      <c r="D64" s="6"/>
      <c r="E64" s="6"/>
      <c r="F64" s="41"/>
      <c r="G64" s="41"/>
      <c r="H64" s="41"/>
      <c r="I64" s="39"/>
    </row>
    <row r="65" spans="1:7" ht="12.75">
      <c r="A65"/>
      <c r="G65"/>
    </row>
    <row r="66" spans="1:10" ht="12.75">
      <c r="A66" t="s">
        <v>206</v>
      </c>
      <c r="G66"/>
      <c r="J66" s="39"/>
    </row>
    <row r="67" spans="1:10" ht="12.75">
      <c r="A67"/>
      <c r="G67"/>
      <c r="J67" s="39"/>
    </row>
    <row r="68" spans="1:10" ht="12" customHeight="1">
      <c r="A68"/>
      <c r="G68"/>
      <c r="J68" s="39"/>
    </row>
    <row r="69" spans="1:9" ht="15">
      <c r="A69" s="22" t="s">
        <v>139</v>
      </c>
      <c r="B69" s="22" t="s">
        <v>140</v>
      </c>
      <c r="C69" s="22" t="s">
        <v>44</v>
      </c>
      <c r="D69" s="22" t="s">
        <v>70</v>
      </c>
      <c r="E69" s="22"/>
      <c r="F69" s="23"/>
      <c r="G69" s="22"/>
      <c r="H69" s="22"/>
      <c r="I69" s="22"/>
    </row>
    <row r="70" spans="1:9" ht="15.75">
      <c r="A70" s="21"/>
      <c r="B70" s="22" t="s">
        <v>141</v>
      </c>
      <c r="C70" s="22"/>
      <c r="D70" s="22"/>
      <c r="E70" s="22"/>
      <c r="F70" s="23"/>
      <c r="G70" s="22"/>
      <c r="H70" s="22"/>
      <c r="I70" s="22"/>
    </row>
    <row r="71" spans="1:9" ht="15">
      <c r="A71" s="21"/>
      <c r="I71" s="22"/>
    </row>
    <row r="72" spans="1:9" ht="12.75" customHeight="1">
      <c r="A72" s="44" t="s">
        <v>142</v>
      </c>
      <c r="B72" s="44"/>
      <c r="C72" s="44"/>
      <c r="D72" s="44"/>
      <c r="E72" s="44"/>
      <c r="F72" s="44"/>
      <c r="G72" s="44"/>
      <c r="H72" s="22"/>
      <c r="I72" s="22"/>
    </row>
    <row r="73" spans="1:9" ht="29.25" customHeight="1">
      <c r="A73" s="44" t="s">
        <v>143</v>
      </c>
      <c r="B73" s="44"/>
      <c r="C73" s="44"/>
      <c r="D73" s="44"/>
      <c r="E73" s="44"/>
      <c r="F73" s="44"/>
      <c r="G73" s="44"/>
      <c r="H73" s="44"/>
      <c r="I73" s="44"/>
    </row>
  </sheetData>
  <sheetProtection/>
  <mergeCells count="28">
    <mergeCell ref="A72:G72"/>
    <mergeCell ref="A73:I73"/>
    <mergeCell ref="H2:K2"/>
    <mergeCell ref="G3:J3"/>
    <mergeCell ref="A5:A6"/>
    <mergeCell ref="B5:B6"/>
    <mergeCell ref="C5:D5"/>
    <mergeCell ref="F5:I5"/>
    <mergeCell ref="A7:A14"/>
    <mergeCell ref="F7:F14"/>
    <mergeCell ref="G40:G55"/>
    <mergeCell ref="H40:H55"/>
    <mergeCell ref="G7:G14"/>
    <mergeCell ref="H7:H14"/>
    <mergeCell ref="A15:A22"/>
    <mergeCell ref="F15:F22"/>
    <mergeCell ref="G15:G22"/>
    <mergeCell ref="H15:H22"/>
    <mergeCell ref="A56:A64"/>
    <mergeCell ref="F56:F64"/>
    <mergeCell ref="G56:G64"/>
    <mergeCell ref="H56:H64"/>
    <mergeCell ref="A23:A39"/>
    <mergeCell ref="F23:F39"/>
    <mergeCell ref="G23:G39"/>
    <mergeCell ref="H23:H39"/>
    <mergeCell ref="A40:A55"/>
    <mergeCell ref="F40:F55"/>
  </mergeCells>
  <printOptions/>
  <pageMargins left="0.15748031496062992" right="0.15748031496062992" top="0.5118110236220472" bottom="0.4724409448818898" header="0.5118110236220472" footer="0.5118110236220472"/>
  <pageSetup horizontalDpi="600" verticalDpi="600" orientation="portrait" paperSize="9" scale="80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Layout" zoomScaleSheetLayoutView="100" workbookViewId="0" topLeftCell="A1">
      <selection activeCell="F6" sqref="F6:G10"/>
    </sheetView>
  </sheetViews>
  <sheetFormatPr defaultColWidth="9.00390625" defaultRowHeight="12.75"/>
  <cols>
    <col min="1" max="1" width="10.00390625" style="0" customWidth="1"/>
    <col min="2" max="2" width="13.375" style="0" customWidth="1"/>
  </cols>
  <sheetData>
    <row r="1" spans="1:7" ht="12.75">
      <c r="A1" s="2"/>
      <c r="G1" s="3"/>
    </row>
    <row r="2" spans="1:10" ht="13.5" customHeight="1">
      <c r="A2" s="7" t="s">
        <v>138</v>
      </c>
      <c r="B2" s="7"/>
      <c r="C2" s="7"/>
      <c r="D2" s="7"/>
      <c r="E2" s="4"/>
      <c r="F2" s="4"/>
      <c r="G2" s="45"/>
      <c r="H2" s="45"/>
      <c r="I2" s="45"/>
      <c r="J2" s="45"/>
    </row>
    <row r="3" spans="1:7" ht="12.75" customHeight="1">
      <c r="A3" s="46" t="s">
        <v>145</v>
      </c>
      <c r="B3" s="46" t="s">
        <v>144</v>
      </c>
      <c r="C3" s="46" t="s">
        <v>8</v>
      </c>
      <c r="D3" s="46"/>
      <c r="E3" s="5"/>
      <c r="F3" s="46" t="s">
        <v>71</v>
      </c>
      <c r="G3" s="46"/>
    </row>
    <row r="4" spans="1:7" ht="12.75">
      <c r="A4" s="46"/>
      <c r="B4" s="46"/>
      <c r="C4" s="5" t="s">
        <v>9</v>
      </c>
      <c r="D4" s="5" t="s">
        <v>10</v>
      </c>
      <c r="E4" s="5" t="s">
        <v>11</v>
      </c>
      <c r="F4" s="46"/>
      <c r="G4" s="46"/>
    </row>
    <row r="5" spans="1:7" ht="12.75" customHeight="1">
      <c r="A5" s="15">
        <v>0</v>
      </c>
      <c r="B5" s="16" t="s">
        <v>17</v>
      </c>
      <c r="C5" s="16"/>
      <c r="D5" s="16"/>
      <c r="E5" s="16"/>
      <c r="F5" s="61">
        <f>64.19*Прайс!$M$7</f>
        <v>2176.0409999999997</v>
      </c>
      <c r="G5" s="62"/>
    </row>
    <row r="6" spans="1:7" ht="12.75" customHeight="1">
      <c r="A6" s="64" t="s">
        <v>18</v>
      </c>
      <c r="B6" s="20" t="s">
        <v>58</v>
      </c>
      <c r="C6" s="19"/>
      <c r="D6" s="19"/>
      <c r="E6" s="19"/>
      <c r="F6" s="67">
        <f>80.24*Прайс!$M$7</f>
        <v>2720.1359999999995</v>
      </c>
      <c r="G6" s="68"/>
    </row>
    <row r="7" spans="1:7" ht="12.75" customHeight="1">
      <c r="A7" s="65"/>
      <c r="B7" s="7" t="s">
        <v>20</v>
      </c>
      <c r="C7" s="7"/>
      <c r="D7" s="7"/>
      <c r="E7" s="7"/>
      <c r="F7" s="69"/>
      <c r="G7" s="70"/>
    </row>
    <row r="8" spans="1:7" ht="12.75" customHeight="1">
      <c r="A8" s="65"/>
      <c r="B8" s="10" t="s">
        <v>24</v>
      </c>
      <c r="C8" s="5"/>
      <c r="D8" s="5"/>
      <c r="E8" s="5"/>
      <c r="F8" s="69"/>
      <c r="G8" s="70"/>
    </row>
    <row r="9" spans="1:7" ht="12.75" customHeight="1">
      <c r="A9" s="65"/>
      <c r="B9" s="7" t="s">
        <v>25</v>
      </c>
      <c r="C9" s="7"/>
      <c r="D9" s="7"/>
      <c r="E9" s="7"/>
      <c r="F9" s="69"/>
      <c r="G9" s="70"/>
    </row>
    <row r="10" spans="1:7" ht="12.75" customHeight="1">
      <c r="A10" s="66"/>
      <c r="B10" s="13" t="s">
        <v>26</v>
      </c>
      <c r="C10" s="14"/>
      <c r="D10" s="14"/>
      <c r="E10" s="14"/>
      <c r="F10" s="71"/>
      <c r="G10" s="72"/>
    </row>
    <row r="11" spans="1:7" ht="12.75" customHeight="1">
      <c r="A11" s="59" t="s">
        <v>27</v>
      </c>
      <c r="B11" s="8" t="s">
        <v>29</v>
      </c>
      <c r="C11" s="7"/>
      <c r="D11" s="7"/>
      <c r="E11" s="7"/>
      <c r="F11" s="53">
        <f>93.36*Прайс!$M$7</f>
        <v>3164.904</v>
      </c>
      <c r="G11" s="54"/>
    </row>
    <row r="12" spans="1:7" ht="12.75" customHeight="1">
      <c r="A12" s="59"/>
      <c r="B12" s="10" t="s">
        <v>59</v>
      </c>
      <c r="C12" s="5"/>
      <c r="D12" s="5"/>
      <c r="E12" s="5"/>
      <c r="F12" s="55"/>
      <c r="G12" s="56"/>
    </row>
    <row r="13" spans="1:7" ht="12.75" customHeight="1">
      <c r="A13" s="59"/>
      <c r="B13" s="8" t="s">
        <v>60</v>
      </c>
      <c r="C13" s="7"/>
      <c r="D13" s="7"/>
      <c r="E13" s="7"/>
      <c r="F13" s="55"/>
      <c r="G13" s="56"/>
    </row>
    <row r="14" spans="1:7" ht="12.75" customHeight="1">
      <c r="A14" s="59"/>
      <c r="B14" s="10" t="s">
        <v>61</v>
      </c>
      <c r="C14" s="5"/>
      <c r="D14" s="5"/>
      <c r="E14" s="5"/>
      <c r="F14" s="55"/>
      <c r="G14" s="56"/>
    </row>
    <row r="15" spans="1:7" ht="12.75" customHeight="1">
      <c r="A15" s="59"/>
      <c r="B15" s="8" t="s">
        <v>62</v>
      </c>
      <c r="C15" s="7"/>
      <c r="D15" s="7"/>
      <c r="E15" s="7"/>
      <c r="F15" s="55"/>
      <c r="G15" s="56"/>
    </row>
    <row r="16" spans="1:7" ht="12.75" customHeight="1">
      <c r="A16" s="60"/>
      <c r="B16" s="13" t="s">
        <v>33</v>
      </c>
      <c r="C16" s="14"/>
      <c r="D16" s="14"/>
      <c r="E16" s="14"/>
      <c r="F16" s="57"/>
      <c r="G16" s="58"/>
    </row>
    <row r="17" spans="1:7" ht="12.75" customHeight="1">
      <c r="A17" s="64" t="s">
        <v>35</v>
      </c>
      <c r="B17" s="11" t="s">
        <v>36</v>
      </c>
      <c r="C17" s="12"/>
      <c r="D17" s="12"/>
      <c r="E17" s="12"/>
      <c r="F17" s="67">
        <f>108.04*Прайс!$M$7</f>
        <v>3662.556</v>
      </c>
      <c r="G17" s="68"/>
    </row>
    <row r="18" spans="1:7" ht="12.75" customHeight="1">
      <c r="A18" s="65"/>
      <c r="B18" s="10" t="s">
        <v>63</v>
      </c>
      <c r="C18" s="5"/>
      <c r="D18" s="5"/>
      <c r="E18" s="5"/>
      <c r="F18" s="69"/>
      <c r="G18" s="70"/>
    </row>
    <row r="19" spans="1:7" ht="12.75" customHeight="1">
      <c r="A19" s="65"/>
      <c r="B19" s="8" t="s">
        <v>39</v>
      </c>
      <c r="C19" s="7"/>
      <c r="D19" s="7"/>
      <c r="E19" s="7"/>
      <c r="F19" s="69"/>
      <c r="G19" s="70"/>
    </row>
    <row r="20" spans="1:7" ht="12.75" customHeight="1">
      <c r="A20" s="65"/>
      <c r="B20" s="13" t="s">
        <v>40</v>
      </c>
      <c r="C20" s="14"/>
      <c r="D20" s="14"/>
      <c r="E20" s="14"/>
      <c r="F20" s="69"/>
      <c r="G20" s="70"/>
    </row>
    <row r="21" spans="1:7" ht="12.75" customHeight="1">
      <c r="A21" s="63" t="s">
        <v>41</v>
      </c>
      <c r="B21" s="11" t="s">
        <v>64</v>
      </c>
      <c r="C21" s="12"/>
      <c r="D21" s="12"/>
      <c r="E21" s="12"/>
      <c r="F21" s="53">
        <f>129.61*Прайс!$M$7</f>
        <v>4393.779</v>
      </c>
      <c r="G21" s="54"/>
    </row>
    <row r="22" spans="1:7" ht="12.75" customHeight="1">
      <c r="A22" s="59"/>
      <c r="B22" s="10" t="s">
        <v>65</v>
      </c>
      <c r="C22" s="5"/>
      <c r="D22" s="5"/>
      <c r="E22" s="5"/>
      <c r="F22" s="55"/>
      <c r="G22" s="56"/>
    </row>
    <row r="23" spans="1:7" ht="12.75" customHeight="1">
      <c r="A23" s="59"/>
      <c r="B23" s="8" t="s">
        <v>66</v>
      </c>
      <c r="C23" s="7"/>
      <c r="D23" s="7"/>
      <c r="E23" s="7"/>
      <c r="F23" s="55"/>
      <c r="G23" s="56"/>
    </row>
    <row r="24" spans="1:7" ht="12.75" customHeight="1">
      <c r="A24" s="59"/>
      <c r="B24" s="10" t="s">
        <v>43</v>
      </c>
      <c r="C24" s="5"/>
      <c r="D24" s="5"/>
      <c r="E24" s="5"/>
      <c r="F24" s="55"/>
      <c r="G24" s="56"/>
    </row>
    <row r="25" spans="1:7" ht="12.75" customHeight="1">
      <c r="A25" s="60"/>
      <c r="B25" s="17" t="s">
        <v>67</v>
      </c>
      <c r="C25" s="18"/>
      <c r="D25" s="18"/>
      <c r="E25" s="18"/>
      <c r="F25" s="57"/>
      <c r="G25" s="58"/>
    </row>
    <row r="26" ht="12.75" customHeight="1"/>
    <row r="27" spans="2:7" ht="18">
      <c r="B27" s="9"/>
      <c r="C27" s="9" t="s">
        <v>68</v>
      </c>
      <c r="D27" s="9"/>
      <c r="E27" s="9"/>
      <c r="F27" s="9"/>
      <c r="G27" s="9"/>
    </row>
    <row r="28" spans="1:7" ht="12.75">
      <c r="A28" s="46" t="s">
        <v>145</v>
      </c>
      <c r="B28" s="46" t="s">
        <v>144</v>
      </c>
      <c r="C28" s="46" t="s">
        <v>8</v>
      </c>
      <c r="D28" s="46"/>
      <c r="E28" s="5"/>
      <c r="F28" s="46" t="s">
        <v>71</v>
      </c>
      <c r="G28" s="46"/>
    </row>
    <row r="29" spans="1:7" ht="12.75" customHeight="1">
      <c r="A29" s="46"/>
      <c r="B29" s="46"/>
      <c r="C29" s="5" t="s">
        <v>9</v>
      </c>
      <c r="D29" s="5" t="s">
        <v>10</v>
      </c>
      <c r="E29" s="5" t="s">
        <v>11</v>
      </c>
      <c r="F29" s="46"/>
      <c r="G29" s="46"/>
    </row>
    <row r="30" spans="1:7" ht="12.75" customHeight="1">
      <c r="A30" s="15">
        <v>0</v>
      </c>
      <c r="B30" s="16" t="s">
        <v>17</v>
      </c>
      <c r="C30" s="16"/>
      <c r="D30" s="16"/>
      <c r="E30" s="16"/>
      <c r="F30" s="61">
        <f>125.06*Прайс!$M$7</f>
        <v>4239.534</v>
      </c>
      <c r="G30" s="62"/>
    </row>
    <row r="31" spans="1:7" ht="12.75" customHeight="1">
      <c r="A31" s="64" t="s">
        <v>18</v>
      </c>
      <c r="B31" s="20" t="s">
        <v>58</v>
      </c>
      <c r="C31" s="19"/>
      <c r="D31" s="19"/>
      <c r="E31" s="19"/>
      <c r="F31" s="47">
        <f>156.32*Прайс!$M$7</f>
        <v>5299.248</v>
      </c>
      <c r="G31" s="48"/>
    </row>
    <row r="32" spans="1:7" ht="12.75" customHeight="1">
      <c r="A32" s="65"/>
      <c r="B32" s="7" t="s">
        <v>20</v>
      </c>
      <c r="C32" s="7"/>
      <c r="D32" s="7"/>
      <c r="E32" s="7"/>
      <c r="F32" s="49"/>
      <c r="G32" s="50"/>
    </row>
    <row r="33" spans="1:7" ht="12.75">
      <c r="A33" s="65"/>
      <c r="B33" s="10" t="s">
        <v>24</v>
      </c>
      <c r="C33" s="5"/>
      <c r="D33" s="5"/>
      <c r="E33" s="5"/>
      <c r="F33" s="49"/>
      <c r="G33" s="50"/>
    </row>
    <row r="34" spans="1:7" ht="12.75" customHeight="1">
      <c r="A34" s="65"/>
      <c r="B34" s="7" t="s">
        <v>25</v>
      </c>
      <c r="C34" s="7"/>
      <c r="D34" s="7"/>
      <c r="E34" s="7"/>
      <c r="F34" s="49"/>
      <c r="G34" s="50"/>
    </row>
    <row r="35" spans="1:7" ht="12.75" customHeight="1">
      <c r="A35" s="66"/>
      <c r="B35" s="13" t="s">
        <v>26</v>
      </c>
      <c r="C35" s="14"/>
      <c r="D35" s="14"/>
      <c r="E35" s="14"/>
      <c r="F35" s="51"/>
      <c r="G35" s="52"/>
    </row>
    <row r="36" spans="1:7" ht="12.75" customHeight="1">
      <c r="A36" s="59" t="s">
        <v>27</v>
      </c>
      <c r="B36" s="8" t="s">
        <v>29</v>
      </c>
      <c r="C36" s="7"/>
      <c r="D36" s="7"/>
      <c r="E36" s="7"/>
      <c r="F36" s="53">
        <f>181.89*Прайс!$M$7</f>
        <v>6166.070999999999</v>
      </c>
      <c r="G36" s="54"/>
    </row>
    <row r="37" spans="1:7" ht="12.75" customHeight="1">
      <c r="A37" s="59"/>
      <c r="B37" s="10" t="s">
        <v>59</v>
      </c>
      <c r="C37" s="5"/>
      <c r="D37" s="5"/>
      <c r="E37" s="5"/>
      <c r="F37" s="55"/>
      <c r="G37" s="56"/>
    </row>
    <row r="38" spans="1:7" ht="12.75" customHeight="1">
      <c r="A38" s="59"/>
      <c r="B38" s="8" t="s">
        <v>60</v>
      </c>
      <c r="C38" s="7"/>
      <c r="D38" s="7"/>
      <c r="E38" s="7"/>
      <c r="F38" s="55"/>
      <c r="G38" s="56"/>
    </row>
    <row r="39" spans="1:7" ht="12.75" customHeight="1">
      <c r="A39" s="59"/>
      <c r="B39" s="10" t="s">
        <v>61</v>
      </c>
      <c r="C39" s="5"/>
      <c r="D39" s="5"/>
      <c r="E39" s="5"/>
      <c r="F39" s="55"/>
      <c r="G39" s="56"/>
    </row>
    <row r="40" spans="1:7" ht="12.75">
      <c r="A40" s="59"/>
      <c r="B40" s="8" t="s">
        <v>62</v>
      </c>
      <c r="C40" s="7"/>
      <c r="D40" s="7"/>
      <c r="E40" s="7"/>
      <c r="F40" s="55"/>
      <c r="G40" s="56"/>
    </row>
    <row r="41" spans="1:7" ht="12.75" customHeight="1">
      <c r="A41" s="60" t="s">
        <v>27</v>
      </c>
      <c r="B41" s="13" t="s">
        <v>33</v>
      </c>
      <c r="C41" s="14"/>
      <c r="D41" s="14"/>
      <c r="E41" s="14"/>
      <c r="F41" s="57"/>
      <c r="G41" s="58"/>
    </row>
    <row r="42" spans="1:7" ht="12.75" customHeight="1">
      <c r="A42" s="64" t="s">
        <v>35</v>
      </c>
      <c r="B42" s="11" t="s">
        <v>36</v>
      </c>
      <c r="C42" s="12"/>
      <c r="D42" s="12"/>
      <c r="E42" s="12"/>
      <c r="F42" s="47">
        <f>210.46*Прайс!$M$7</f>
        <v>7134.594</v>
      </c>
      <c r="G42" s="48"/>
    </row>
    <row r="43" spans="1:7" ht="12.75" customHeight="1">
      <c r="A43" s="65"/>
      <c r="B43" s="10" t="s">
        <v>63</v>
      </c>
      <c r="C43" s="5"/>
      <c r="D43" s="5"/>
      <c r="E43" s="5"/>
      <c r="F43" s="49"/>
      <c r="G43" s="50"/>
    </row>
    <row r="44" spans="1:7" ht="12.75" customHeight="1">
      <c r="A44" s="65"/>
      <c r="B44" s="8" t="s">
        <v>39</v>
      </c>
      <c r="C44" s="7"/>
      <c r="D44" s="7"/>
      <c r="E44" s="7"/>
      <c r="F44" s="49"/>
      <c r="G44" s="50"/>
    </row>
    <row r="45" spans="1:7" ht="12.75" customHeight="1">
      <c r="A45" s="65"/>
      <c r="B45" s="13" t="s">
        <v>40</v>
      </c>
      <c r="C45" s="14"/>
      <c r="D45" s="14"/>
      <c r="E45" s="14"/>
      <c r="F45" s="51"/>
      <c r="G45" s="52"/>
    </row>
    <row r="46" spans="1:7" ht="12.75" customHeight="1">
      <c r="A46" s="63" t="s">
        <v>41</v>
      </c>
      <c r="B46" s="11" t="s">
        <v>64</v>
      </c>
      <c r="C46" s="12"/>
      <c r="D46" s="12"/>
      <c r="E46" s="12"/>
      <c r="F46" s="53">
        <f>252.56*Прайс!$M$7</f>
        <v>8561.784</v>
      </c>
      <c r="G46" s="54"/>
    </row>
    <row r="47" spans="1:7" ht="12.75" customHeight="1">
      <c r="A47" s="59"/>
      <c r="B47" s="10" t="s">
        <v>65</v>
      </c>
      <c r="C47" s="5"/>
      <c r="D47" s="5"/>
      <c r="E47" s="5"/>
      <c r="F47" s="55"/>
      <c r="G47" s="56"/>
    </row>
    <row r="48" spans="1:7" ht="12.75" customHeight="1">
      <c r="A48" s="59"/>
      <c r="B48" s="8" t="s">
        <v>66</v>
      </c>
      <c r="C48" s="7"/>
      <c r="D48" s="7"/>
      <c r="E48" s="7"/>
      <c r="F48" s="55"/>
      <c r="G48" s="56"/>
    </row>
    <row r="49" spans="1:7" ht="12.75" customHeight="1">
      <c r="A49" s="59"/>
      <c r="B49" s="10" t="s">
        <v>43</v>
      </c>
      <c r="C49" s="5"/>
      <c r="D49" s="5"/>
      <c r="E49" s="5"/>
      <c r="F49" s="55"/>
      <c r="G49" s="56"/>
    </row>
    <row r="50" spans="1:7" ht="12.75" customHeight="1">
      <c r="A50" s="60"/>
      <c r="B50" s="17" t="s">
        <v>67</v>
      </c>
      <c r="C50" s="18"/>
      <c r="D50" s="18"/>
      <c r="E50" s="18"/>
      <c r="F50" s="57"/>
      <c r="G50" s="58"/>
    </row>
    <row r="51" ht="12.75" customHeight="1"/>
    <row r="52" spans="1:8" ht="15">
      <c r="A52" s="21" t="s">
        <v>69</v>
      </c>
      <c r="B52" s="22"/>
      <c r="C52" s="22"/>
      <c r="D52" s="22"/>
      <c r="E52" s="22"/>
      <c r="F52" s="23"/>
      <c r="G52" s="22"/>
      <c r="H52" s="22"/>
    </row>
    <row r="53" spans="1:8" ht="15.75">
      <c r="A53" s="21"/>
      <c r="B53" s="22"/>
      <c r="C53" s="22"/>
      <c r="D53" s="22"/>
      <c r="E53" s="22"/>
      <c r="F53" s="23"/>
      <c r="G53" s="22"/>
      <c r="H53" s="22"/>
    </row>
    <row r="54" spans="1:8" ht="15">
      <c r="A54" s="22" t="s">
        <v>139</v>
      </c>
      <c r="B54" s="22" t="s">
        <v>140</v>
      </c>
      <c r="C54" s="22" t="s">
        <v>44</v>
      </c>
      <c r="D54" s="22" t="s">
        <v>70</v>
      </c>
      <c r="E54" s="22"/>
      <c r="F54" s="23"/>
      <c r="G54" s="22"/>
      <c r="H54" s="22"/>
    </row>
    <row r="55" spans="1:8" ht="15.75">
      <c r="A55" s="21"/>
      <c r="B55" s="22" t="s">
        <v>141</v>
      </c>
      <c r="C55" s="22"/>
      <c r="D55" s="22"/>
      <c r="E55" s="22"/>
      <c r="F55" s="23"/>
      <c r="G55" s="22"/>
      <c r="H55" s="22"/>
    </row>
    <row r="56" spans="1:8" ht="15">
      <c r="A56" s="21"/>
      <c r="B56" s="22"/>
      <c r="C56" s="22"/>
      <c r="D56" s="22"/>
      <c r="E56" s="22"/>
      <c r="F56" s="23"/>
      <c r="G56" s="22"/>
      <c r="H56" s="22"/>
    </row>
    <row r="57" spans="1:8" ht="15">
      <c r="A57" s="44" t="s">
        <v>142</v>
      </c>
      <c r="B57" s="44"/>
      <c r="C57" s="44"/>
      <c r="D57" s="44"/>
      <c r="E57" s="44"/>
      <c r="F57" s="44"/>
      <c r="G57" s="44"/>
      <c r="H57" s="22"/>
    </row>
    <row r="58" spans="1:8" ht="15">
      <c r="A58" s="24"/>
      <c r="B58" s="24"/>
      <c r="C58" s="24"/>
      <c r="D58" s="24"/>
      <c r="E58" s="24"/>
      <c r="F58" s="24"/>
      <c r="G58" s="24"/>
      <c r="H58" s="22"/>
    </row>
    <row r="59" spans="1:7" ht="12.75">
      <c r="A59" s="2"/>
      <c r="G59" s="3"/>
    </row>
  </sheetData>
  <sheetProtection/>
  <mergeCells count="28">
    <mergeCell ref="A57:G57"/>
    <mergeCell ref="F3:G4"/>
    <mergeCell ref="G2:J2"/>
    <mergeCell ref="A17:A20"/>
    <mergeCell ref="A21:A25"/>
    <mergeCell ref="C3:D3"/>
    <mergeCell ref="A3:A4"/>
    <mergeCell ref="B3:B4"/>
    <mergeCell ref="A6:A10"/>
    <mergeCell ref="A11:A16"/>
    <mergeCell ref="A31:A35"/>
    <mergeCell ref="F5:G5"/>
    <mergeCell ref="F6:G10"/>
    <mergeCell ref="F11:G16"/>
    <mergeCell ref="F17:G20"/>
    <mergeCell ref="F21:G25"/>
    <mergeCell ref="A28:A29"/>
    <mergeCell ref="B28:B29"/>
    <mergeCell ref="F42:G45"/>
    <mergeCell ref="F46:G50"/>
    <mergeCell ref="F28:G29"/>
    <mergeCell ref="A36:A41"/>
    <mergeCell ref="F30:G30"/>
    <mergeCell ref="F31:G35"/>
    <mergeCell ref="F36:G41"/>
    <mergeCell ref="A46:A50"/>
    <mergeCell ref="C28:D28"/>
    <mergeCell ref="A42:A45"/>
  </mergeCells>
  <printOptions/>
  <pageMargins left="0.7086614173228347" right="0.7086614173228347" top="0.8958333333333334" bottom="0.375" header="0.31496062992125984" footer="0.31496062992125984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4"/>
  <sheetViews>
    <sheetView view="pageLayout" zoomScaleSheetLayoutView="100" workbookViewId="0" topLeftCell="A19">
      <selection activeCell="H41" sqref="H41"/>
    </sheetView>
  </sheetViews>
  <sheetFormatPr defaultColWidth="9.00390625" defaultRowHeight="12.75"/>
  <cols>
    <col min="1" max="1" width="17.875" style="0" customWidth="1"/>
    <col min="2" max="2" width="27.125" style="0" bestFit="1" customWidth="1"/>
    <col min="3" max="3" width="28.50390625" style="0" bestFit="1" customWidth="1"/>
    <col min="4" max="4" width="14.00390625" style="0" customWidth="1"/>
  </cols>
  <sheetData>
    <row r="2" spans="1:4" ht="12.75">
      <c r="A2" s="74" t="s">
        <v>146</v>
      </c>
      <c r="B2" s="74"/>
      <c r="C2" s="74"/>
      <c r="D2" s="74"/>
    </row>
    <row r="3" spans="1:4" ht="12.75">
      <c r="A3" s="1" t="s">
        <v>72</v>
      </c>
      <c r="B3" s="1" t="s">
        <v>73</v>
      </c>
      <c r="C3" s="1" t="s">
        <v>74</v>
      </c>
      <c r="D3" s="1" t="s">
        <v>0</v>
      </c>
    </row>
    <row r="4" spans="1:4" ht="39">
      <c r="A4" s="25" t="s">
        <v>75</v>
      </c>
      <c r="B4" s="25" t="s">
        <v>147</v>
      </c>
      <c r="C4" s="25" t="s">
        <v>77</v>
      </c>
      <c r="D4" s="75" t="s">
        <v>76</v>
      </c>
    </row>
    <row r="5" spans="1:4" ht="92.25">
      <c r="A5" s="25" t="s">
        <v>75</v>
      </c>
      <c r="B5" s="25" t="s">
        <v>148</v>
      </c>
      <c r="C5" s="25" t="s">
        <v>77</v>
      </c>
      <c r="D5" s="75"/>
    </row>
    <row r="6" spans="1:4" ht="12.75">
      <c r="A6" s="76" t="s">
        <v>75</v>
      </c>
      <c r="B6" s="76" t="s">
        <v>149</v>
      </c>
      <c r="C6" s="25" t="s">
        <v>77</v>
      </c>
      <c r="D6" s="26" t="s">
        <v>76</v>
      </c>
    </row>
    <row r="7" spans="1:4" ht="12.75">
      <c r="A7" s="76"/>
      <c r="B7" s="76"/>
      <c r="C7" s="25" t="s">
        <v>4</v>
      </c>
      <c r="D7" s="26" t="s">
        <v>76</v>
      </c>
    </row>
    <row r="8" spans="1:4" ht="12.75">
      <c r="A8" s="25" t="s">
        <v>78</v>
      </c>
      <c r="B8" s="25" t="s">
        <v>150</v>
      </c>
      <c r="C8" s="25" t="s">
        <v>79</v>
      </c>
      <c r="D8" s="26" t="s">
        <v>76</v>
      </c>
    </row>
    <row r="9" spans="1:4" ht="26.25">
      <c r="A9" s="25" t="s">
        <v>151</v>
      </c>
      <c r="B9" s="25" t="s">
        <v>80</v>
      </c>
      <c r="C9" s="25" t="s">
        <v>81</v>
      </c>
      <c r="D9" s="26" t="s">
        <v>76</v>
      </c>
    </row>
    <row r="10" spans="1:4" ht="39">
      <c r="A10" s="25" t="s">
        <v>151</v>
      </c>
      <c r="B10" s="25" t="s">
        <v>152</v>
      </c>
      <c r="C10" s="25" t="s">
        <v>81</v>
      </c>
      <c r="D10" s="26" t="s">
        <v>76</v>
      </c>
    </row>
    <row r="11" spans="1:4" ht="12.75">
      <c r="A11" s="25" t="s">
        <v>5</v>
      </c>
      <c r="B11" s="25" t="s">
        <v>153</v>
      </c>
      <c r="C11" s="25" t="s">
        <v>82</v>
      </c>
      <c r="D11" s="26" t="s">
        <v>76</v>
      </c>
    </row>
    <row r="12" spans="1:4" ht="12.75">
      <c r="A12" s="25" t="s">
        <v>83</v>
      </c>
      <c r="B12" s="25" t="s">
        <v>84</v>
      </c>
      <c r="C12" s="25" t="s">
        <v>85</v>
      </c>
      <c r="D12" s="27" t="s">
        <v>76</v>
      </c>
    </row>
    <row r="13" spans="1:4" ht="12.75">
      <c r="A13" s="25" t="s">
        <v>86</v>
      </c>
      <c r="B13" s="25" t="s">
        <v>154</v>
      </c>
      <c r="C13" s="25" t="s">
        <v>87</v>
      </c>
      <c r="D13" s="26" t="s">
        <v>76</v>
      </c>
    </row>
    <row r="14" spans="1:4" ht="12.75">
      <c r="A14" s="25" t="s">
        <v>155</v>
      </c>
      <c r="B14" s="25" t="s">
        <v>88</v>
      </c>
      <c r="C14" s="25" t="s">
        <v>89</v>
      </c>
      <c r="D14" s="26" t="s">
        <v>76</v>
      </c>
    </row>
    <row r="15" spans="1:4" ht="26.25">
      <c r="A15" s="25" t="s">
        <v>90</v>
      </c>
      <c r="B15" s="25" t="s">
        <v>156</v>
      </c>
      <c r="C15" s="25" t="s">
        <v>91</v>
      </c>
      <c r="D15" s="26" t="s">
        <v>76</v>
      </c>
    </row>
    <row r="16" spans="1:4" ht="12.75">
      <c r="A16" s="25" t="s">
        <v>92</v>
      </c>
      <c r="B16" s="25" t="s">
        <v>93</v>
      </c>
      <c r="C16" s="25" t="s">
        <v>94</v>
      </c>
      <c r="D16" s="26" t="s">
        <v>76</v>
      </c>
    </row>
    <row r="17" spans="1:4" ht="12.75">
      <c r="A17" s="25" t="s">
        <v>157</v>
      </c>
      <c r="B17" s="25" t="s">
        <v>158</v>
      </c>
      <c r="C17" s="25" t="s">
        <v>95</v>
      </c>
      <c r="D17" s="26" t="s">
        <v>76</v>
      </c>
    </row>
    <row r="18" spans="1:4" ht="12.75">
      <c r="A18" s="28" t="s">
        <v>159</v>
      </c>
      <c r="B18" s="29" t="s">
        <v>160</v>
      </c>
      <c r="C18" s="25" t="s">
        <v>95</v>
      </c>
      <c r="D18" s="26" t="s">
        <v>76</v>
      </c>
    </row>
    <row r="19" spans="1:4" ht="12.75">
      <c r="A19" s="25" t="s">
        <v>96</v>
      </c>
      <c r="B19" s="25" t="s">
        <v>97</v>
      </c>
      <c r="C19" s="77" t="s">
        <v>98</v>
      </c>
      <c r="D19" s="26" t="s">
        <v>76</v>
      </c>
    </row>
    <row r="20" spans="1:4" ht="12.75">
      <c r="A20" s="28" t="s">
        <v>161</v>
      </c>
      <c r="B20" s="29" t="s">
        <v>162</v>
      </c>
      <c r="C20" s="78"/>
      <c r="D20" s="26" t="s">
        <v>76</v>
      </c>
    </row>
    <row r="21" spans="1:4" ht="12.75">
      <c r="A21" s="25" t="s">
        <v>163</v>
      </c>
      <c r="B21" s="25" t="s">
        <v>99</v>
      </c>
      <c r="C21" s="77" t="s">
        <v>100</v>
      </c>
      <c r="D21" s="26" t="s">
        <v>76</v>
      </c>
    </row>
    <row r="22" spans="1:4" ht="12.75">
      <c r="A22" s="29" t="s">
        <v>164</v>
      </c>
      <c r="B22" s="29" t="s">
        <v>182</v>
      </c>
      <c r="C22" s="78"/>
      <c r="D22" s="26" t="s">
        <v>76</v>
      </c>
    </row>
    <row r="23" spans="1:4" ht="12.75">
      <c r="A23" s="25" t="s">
        <v>1</v>
      </c>
      <c r="B23" s="25" t="s">
        <v>101</v>
      </c>
      <c r="C23" s="25" t="s">
        <v>102</v>
      </c>
      <c r="D23" s="26" t="s">
        <v>76</v>
      </c>
    </row>
    <row r="24" spans="1:4" ht="12.75">
      <c r="A24" s="25" t="s">
        <v>103</v>
      </c>
      <c r="B24" s="25" t="s">
        <v>104</v>
      </c>
      <c r="C24" s="25" t="s">
        <v>105</v>
      </c>
      <c r="D24" s="26" t="s">
        <v>76</v>
      </c>
    </row>
    <row r="25" spans="1:4" ht="12.75">
      <c r="A25" s="30" t="s">
        <v>2</v>
      </c>
      <c r="B25" s="30" t="s">
        <v>106</v>
      </c>
      <c r="C25" s="25" t="s">
        <v>107</v>
      </c>
      <c r="D25" s="26" t="s">
        <v>76</v>
      </c>
    </row>
    <row r="26" spans="1:4" ht="12.75">
      <c r="A26" s="31" t="s">
        <v>165</v>
      </c>
      <c r="B26" s="31" t="s">
        <v>108</v>
      </c>
      <c r="C26" s="79" t="s">
        <v>109</v>
      </c>
      <c r="D26" s="26" t="s">
        <v>76</v>
      </c>
    </row>
    <row r="27" spans="1:4" ht="12.75">
      <c r="A27" s="32" t="s">
        <v>166</v>
      </c>
      <c r="B27" s="32" t="s">
        <v>167</v>
      </c>
      <c r="C27" s="80"/>
      <c r="D27" s="26" t="s">
        <v>76</v>
      </c>
    </row>
    <row r="28" spans="1:4" ht="12.75">
      <c r="A28" s="25" t="s">
        <v>3</v>
      </c>
      <c r="B28" s="25" t="s">
        <v>110</v>
      </c>
      <c r="C28" s="25" t="s">
        <v>111</v>
      </c>
      <c r="D28" s="26" t="s">
        <v>76</v>
      </c>
    </row>
    <row r="29" spans="1:4" ht="26.25">
      <c r="A29" s="25" t="s">
        <v>112</v>
      </c>
      <c r="B29" s="25" t="s">
        <v>168</v>
      </c>
      <c r="C29" s="25" t="s">
        <v>113</v>
      </c>
      <c r="D29" s="26" t="s">
        <v>76</v>
      </c>
    </row>
    <row r="30" spans="1:4" ht="12.75">
      <c r="A30" s="25" t="s">
        <v>114</v>
      </c>
      <c r="B30" s="25" t="s">
        <v>115</v>
      </c>
      <c r="C30" s="25" t="s">
        <v>116</v>
      </c>
      <c r="D30" s="26" t="s">
        <v>76</v>
      </c>
    </row>
    <row r="31" spans="1:4" ht="12.75">
      <c r="A31" s="33" t="s">
        <v>117</v>
      </c>
      <c r="B31" s="34" t="s">
        <v>118</v>
      </c>
      <c r="C31" s="34" t="s">
        <v>119</v>
      </c>
      <c r="D31" s="26" t="s">
        <v>76</v>
      </c>
    </row>
    <row r="32" spans="1:4" ht="12.75">
      <c r="A32" s="34" t="s">
        <v>120</v>
      </c>
      <c r="B32" s="34" t="s">
        <v>169</v>
      </c>
      <c r="C32" s="34" t="s">
        <v>121</v>
      </c>
      <c r="D32" s="26" t="s">
        <v>76</v>
      </c>
    </row>
    <row r="33" spans="1:4" ht="12.75">
      <c r="A33" s="35" t="s">
        <v>122</v>
      </c>
      <c r="B33" s="35" t="s">
        <v>170</v>
      </c>
      <c r="C33" s="35" t="s">
        <v>123</v>
      </c>
      <c r="D33" s="26" t="s">
        <v>76</v>
      </c>
    </row>
    <row r="34" spans="1:4" ht="12.75">
      <c r="A34" s="73" t="s">
        <v>6</v>
      </c>
      <c r="B34" s="73"/>
      <c r="C34" s="73"/>
      <c r="D34" s="73"/>
    </row>
    <row r="35" spans="1:4" ht="12.75">
      <c r="A35" s="36" t="s">
        <v>124</v>
      </c>
      <c r="B35" s="36" t="s">
        <v>171</v>
      </c>
      <c r="C35" s="36" t="s">
        <v>172</v>
      </c>
      <c r="D35" s="26" t="s">
        <v>76</v>
      </c>
    </row>
    <row r="36" spans="1:4" ht="12.75">
      <c r="A36" s="36" t="s">
        <v>125</v>
      </c>
      <c r="B36" s="36" t="s">
        <v>126</v>
      </c>
      <c r="C36" s="36" t="s">
        <v>173</v>
      </c>
      <c r="D36" s="26" t="s">
        <v>76</v>
      </c>
    </row>
    <row r="37" spans="1:4" ht="12.75">
      <c r="A37" s="36" t="s">
        <v>7</v>
      </c>
      <c r="B37" s="36" t="s">
        <v>127</v>
      </c>
      <c r="C37" s="36" t="s">
        <v>174</v>
      </c>
      <c r="D37" s="26" t="s">
        <v>76</v>
      </c>
    </row>
    <row r="38" spans="1:4" ht="12.75">
      <c r="A38" s="73" t="s">
        <v>128</v>
      </c>
      <c r="B38" s="73"/>
      <c r="C38" s="73"/>
      <c r="D38" s="73"/>
    </row>
    <row r="39" spans="1:4" ht="12.75">
      <c r="A39" s="36" t="s">
        <v>129</v>
      </c>
      <c r="B39" s="36" t="s">
        <v>130</v>
      </c>
      <c r="C39" s="36" t="s">
        <v>131</v>
      </c>
      <c r="D39" s="26" t="s">
        <v>76</v>
      </c>
    </row>
    <row r="40" spans="1:4" ht="12.75">
      <c r="A40" s="36" t="s">
        <v>132</v>
      </c>
      <c r="B40" s="36" t="s">
        <v>133</v>
      </c>
      <c r="C40" s="36" t="s">
        <v>134</v>
      </c>
      <c r="D40" s="26" t="s">
        <v>76</v>
      </c>
    </row>
    <row r="41" spans="1:4" ht="12.75">
      <c r="A41" s="36" t="s">
        <v>135</v>
      </c>
      <c r="B41" s="36" t="s">
        <v>136</v>
      </c>
      <c r="C41" s="36" t="s">
        <v>137</v>
      </c>
      <c r="D41" s="26" t="s">
        <v>76</v>
      </c>
    </row>
    <row r="42" spans="1:4" ht="12.75">
      <c r="A42" s="36" t="s">
        <v>175</v>
      </c>
      <c r="B42" s="36" t="s">
        <v>176</v>
      </c>
      <c r="C42" s="36" t="s">
        <v>177</v>
      </c>
      <c r="D42" s="26" t="s">
        <v>76</v>
      </c>
    </row>
    <row r="43" spans="1:4" ht="12.75">
      <c r="A43" s="73" t="s">
        <v>178</v>
      </c>
      <c r="B43" s="73"/>
      <c r="C43" s="73"/>
      <c r="D43" s="73"/>
    </row>
    <row r="44" spans="1:4" ht="39">
      <c r="A44" s="36" t="s">
        <v>179</v>
      </c>
      <c r="B44" s="36" t="s">
        <v>180</v>
      </c>
      <c r="C44" s="25" t="s">
        <v>181</v>
      </c>
      <c r="D44" s="26"/>
    </row>
  </sheetData>
  <sheetProtection/>
  <mergeCells count="10">
    <mergeCell ref="A43:D43"/>
    <mergeCell ref="A2:D2"/>
    <mergeCell ref="D4:D5"/>
    <mergeCell ref="A6:A7"/>
    <mergeCell ref="B6:B7"/>
    <mergeCell ref="C19:C20"/>
    <mergeCell ref="C21:C22"/>
    <mergeCell ref="C26:C27"/>
    <mergeCell ref="A34:D34"/>
    <mergeCell ref="A38:D38"/>
  </mergeCells>
  <hyperlinks>
    <hyperlink ref="D4:D5" r:id="rId1" display="Мапа проїзду"/>
    <hyperlink ref="D8" r:id="rId2" display="Мапа проїзду"/>
    <hyperlink ref="D6" r:id="rId3" display="Мапа проїзду"/>
    <hyperlink ref="D9" r:id="rId4" display="Мапа проїзду"/>
    <hyperlink ref="D15" r:id="rId5" display="Мапа проїзду"/>
    <hyperlink ref="D19" r:id="rId6" display="Мапа проїзду"/>
    <hyperlink ref="D17" r:id="rId7" display="Мапа проїзду"/>
    <hyperlink ref="D16" r:id="rId8" display="Мапа проїзду"/>
    <hyperlink ref="D21" r:id="rId9" display="Мапа проїзду"/>
    <hyperlink ref="D23" r:id="rId10" display="Мапа проїзду"/>
    <hyperlink ref="D24" r:id="rId11" display="Мапа проїзду"/>
    <hyperlink ref="D25" r:id="rId12" display="Мапа проїзду"/>
    <hyperlink ref="D26" r:id="rId13" display="Мапа проїзду"/>
    <hyperlink ref="D28" r:id="rId14" display="Мапа проїзду"/>
    <hyperlink ref="D29" r:id="rId15" display="Мапа проїзду"/>
    <hyperlink ref="D30" r:id="rId16" display="Мапа проїзду"/>
    <hyperlink ref="D31" r:id="rId17" display="Мапа проїзду"/>
    <hyperlink ref="D32" r:id="rId18" display="Мапа проїзду"/>
    <hyperlink ref="D33" r:id="rId19" display="Мапа проїзду"/>
    <hyperlink ref="D13" r:id="rId20" display="Мапа проїзду"/>
    <hyperlink ref="D12" r:id="rId21" display="Карта проезда"/>
    <hyperlink ref="D14" r:id="rId22" display="Мапа проїзду"/>
    <hyperlink ref="D11" r:id="rId23" display="Мапа проїзду"/>
    <hyperlink ref="D10" r:id="rId24" display="Мапа проїзду"/>
    <hyperlink ref="D7" r:id="rId25" display="Мапа проїзду"/>
    <hyperlink ref="D18" r:id="rId26" display="Мапа проїзду"/>
    <hyperlink ref="D20" r:id="rId27" display="Мапа проїзду"/>
    <hyperlink ref="D22" r:id="rId28" display="Мапа проїзду"/>
    <hyperlink ref="D27" r:id="rId29" display="Мапа проїзду"/>
    <hyperlink ref="D35" r:id="rId30" display="Мапа проїзду"/>
    <hyperlink ref="D39" r:id="rId31" display="Мапа проїзду"/>
    <hyperlink ref="D42" r:id="rId32" display="Мапа проїзду"/>
    <hyperlink ref="D41" r:id="rId33" display="Мапа проїзду"/>
    <hyperlink ref="D40" r:id="rId34" display="Мапа проїзду"/>
  </hyperlinks>
  <printOptions/>
  <pageMargins left="0.7086614173228347" right="0.7086614173228347" top="0.7480314960629921" bottom="0.7480314960629921" header="0.1875" footer="0.31496062992125984"/>
  <pageSetup horizontalDpi="600" verticalDpi="600" orientation="portrait" paperSize="9" r:id="rId36"/>
  <headerFooter>
    <oddHeader>&amp;C&amp;G</oddHeader>
  </headerFooter>
  <legacyDrawingHF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Алина Чумак</cp:lastModifiedBy>
  <cp:lastPrinted>2020-02-06T12:47:56Z</cp:lastPrinted>
  <dcterms:created xsi:type="dcterms:W3CDTF">2014-07-16T07:44:29Z</dcterms:created>
  <dcterms:modified xsi:type="dcterms:W3CDTF">2021-04-28T06:02:55Z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